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0309577\Downloads\Publicacion\"/>
    </mc:Choice>
  </mc:AlternateContent>
  <xr:revisionPtr revIDLastSave="0" documentId="13_ncr:1_{0F2E66C2-C9E6-4962-AE24-1ABC991E4EE8}" xr6:coauthVersionLast="47" xr6:coauthVersionMax="47" xr10:uidLastSave="{00000000-0000-0000-0000-000000000000}"/>
  <workbookProtection workbookAlgorithmName="SHA-512" workbookHashValue="DcYIMyz6IlfEFAGvY24clpw+NU/RlLRFOANpWgH7nKAHjgV2V+2xnThjIQFh5yCsFKPuaDcisHsjKS2rkZf/ug==" workbookSaltValue="9vb2rCggL+3+QA3WqxMRRQ==" workbookSpinCount="100000" lockStructure="1"/>
  <bookViews>
    <workbookView xWindow="-110" yWindow="-110" windowWidth="19420" windowHeight="10300" firstSheet="3" activeTab="3" xr2:uid="{DEFF0632-F400-4CA2-A926-E95A02A1C74E}"/>
  </bookViews>
  <sheets>
    <sheet name="Tablas" sheetId="1" state="veryHidden" r:id="rId1"/>
    <sheet name="Listas" sheetId="2" state="veryHidden" r:id="rId2"/>
    <sheet name="OPERADORES" sheetId="9" state="hidden" r:id="rId3"/>
    <sheet name="Comercialización Sirius" sheetId="7" r:id="rId4"/>
    <sheet name="Hoja1" sheetId="8" state="hidden" r:id="rId5"/>
  </sheets>
  <externalReferences>
    <externalReference r:id="rId6"/>
  </externalReferences>
  <definedNames>
    <definedName name="_xlnm._FilterDatabase" localSheetId="2" hidden="1">OPERADORES!$B$6:$F$450</definedName>
    <definedName name="Clientes">OPERADORES!$C$7:$C$451</definedName>
    <definedName name="Dem_Esencial">Listas!$C$2:$C$5</definedName>
    <definedName name="Dem_No_Esencial">Listas!$D$2:$D$5</definedName>
    <definedName name="Duración">Tabla3[Duración (Años)]</definedName>
    <definedName name="Fuente">Hoja1!$B$4</definedName>
    <definedName name="l">#REF!</definedName>
    <definedName name="Mercado">Tabla4[Tipo de Mercado]</definedName>
    <definedName name="mtz">OPERADORES!$B$6:$E$91</definedName>
    <definedName name="mtz_Operadores">OPERADORES!$B$6:$E$120</definedName>
    <definedName name="MTZ_PuntosSNT">#REF!</definedName>
    <definedName name="NA">Listas!$D$9</definedName>
    <definedName name="No_Regulado">Tabla7[No_Regulado]</definedName>
    <definedName name="Noregulado">Tabla7[No_Regulado]</definedName>
    <definedName name="PE" localSheetId="2">[1]Listas!$F$2:$F$2</definedName>
    <definedName name="PE">Listas!$F$2:$F$2</definedName>
    <definedName name="Producto">Tabla1['# Producto]</definedName>
    <definedName name="Regasificado">Listas!$C$18</definedName>
    <definedName name="Regulado">Tabla6[Regulado]</definedName>
    <definedName name="Sector">Tabla5[Sector de Consumo]</definedName>
    <definedName name="Si_No">Listas!$E$2:$E$3</definedName>
    <definedName name="Tipo_Demanda" localSheetId="2">[1]Listas!$B$2:$B$3</definedName>
    <definedName name="Tipo_Demanda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5" i="1"/>
  <c r="T14" i="1"/>
  <c r="T13" i="1"/>
  <c r="T12" i="1"/>
  <c r="T11" i="1"/>
  <c r="T10" i="1"/>
  <c r="T9" i="1"/>
  <c r="N39" i="2"/>
  <c r="N38" i="2"/>
  <c r="P38" i="2" s="1"/>
  <c r="N33" i="2"/>
  <c r="P33" i="2" s="1"/>
  <c r="N30" i="2"/>
  <c r="N28" i="2"/>
  <c r="N26" i="2"/>
  <c r="P26" i="2" s="1"/>
  <c r="N23" i="2"/>
  <c r="N22" i="2"/>
  <c r="N20" i="2"/>
  <c r="N3" i="2"/>
  <c r="K50" i="2"/>
  <c r="N50" i="2" s="1"/>
  <c r="K49" i="2"/>
  <c r="N49" i="2" s="1"/>
  <c r="P49" i="2" s="1"/>
  <c r="K48" i="2"/>
  <c r="N48" i="2" s="1"/>
  <c r="P48" i="2" s="1"/>
  <c r="K47" i="2"/>
  <c r="N47" i="2" s="1"/>
  <c r="K46" i="2"/>
  <c r="N46" i="2" s="1"/>
  <c r="P46" i="2" s="1"/>
  <c r="K45" i="2"/>
  <c r="N45" i="2" s="1"/>
  <c r="P45" i="2" s="1"/>
  <c r="K44" i="2"/>
  <c r="N44" i="2" s="1"/>
  <c r="P44" i="2" s="1"/>
  <c r="K43" i="2"/>
  <c r="N43" i="2" s="1"/>
  <c r="P43" i="2" s="1"/>
  <c r="K42" i="2"/>
  <c r="N42" i="2" s="1"/>
  <c r="P42" i="2" s="1"/>
  <c r="K41" i="2"/>
  <c r="N41" i="2" s="1"/>
  <c r="P41" i="2" s="1"/>
  <c r="K40" i="2"/>
  <c r="N40" i="2" s="1"/>
  <c r="P40" i="2" s="1"/>
  <c r="K39" i="2"/>
  <c r="K38" i="2"/>
  <c r="K37" i="2"/>
  <c r="N37" i="2" s="1"/>
  <c r="K36" i="2"/>
  <c r="N36" i="2" s="1"/>
  <c r="K35" i="2"/>
  <c r="N35" i="2" s="1"/>
  <c r="P35" i="2" s="1"/>
  <c r="K34" i="2"/>
  <c r="N34" i="2" s="1"/>
  <c r="P34" i="2" s="1"/>
  <c r="K33" i="2"/>
  <c r="K32" i="2"/>
  <c r="N32" i="2" s="1"/>
  <c r="K31" i="2"/>
  <c r="N31" i="2" s="1"/>
  <c r="K30" i="2"/>
  <c r="K29" i="2"/>
  <c r="N29" i="2" s="1"/>
  <c r="K28" i="2"/>
  <c r="K27" i="2"/>
  <c r="N27" i="2" s="1"/>
  <c r="K26" i="2"/>
  <c r="K25" i="2"/>
  <c r="N25" i="2" s="1"/>
  <c r="P25" i="2" s="1"/>
  <c r="K24" i="2"/>
  <c r="N24" i="2" s="1"/>
  <c r="P24" i="2" s="1"/>
  <c r="K23" i="2"/>
  <c r="K22" i="2"/>
  <c r="K21" i="2"/>
  <c r="N21" i="2" s="1"/>
  <c r="P21" i="2" s="1"/>
  <c r="K20" i="2"/>
  <c r="K19" i="2"/>
  <c r="N19" i="2" s="1"/>
  <c r="K18" i="2"/>
  <c r="N18" i="2" s="1"/>
  <c r="P18" i="2" s="1"/>
  <c r="K17" i="2"/>
  <c r="N17" i="2" s="1"/>
  <c r="K16" i="2"/>
  <c r="N16" i="2" s="1"/>
  <c r="P16" i="2" s="1"/>
  <c r="K15" i="2"/>
  <c r="N15" i="2" s="1"/>
  <c r="P15" i="2" s="1"/>
  <c r="K14" i="2"/>
  <c r="N14" i="2" s="1"/>
  <c r="K13" i="2"/>
  <c r="N13" i="2" s="1"/>
  <c r="P13" i="2" s="1"/>
  <c r="K12" i="2"/>
  <c r="N12" i="2" s="1"/>
  <c r="P12" i="2" s="1"/>
  <c r="K11" i="2"/>
  <c r="N11" i="2" s="1"/>
  <c r="K10" i="2"/>
  <c r="N10" i="2" s="1"/>
  <c r="P10" i="2" s="1"/>
  <c r="K9" i="2"/>
  <c r="N9" i="2" s="1"/>
  <c r="P9" i="2" s="1"/>
  <c r="K8" i="2"/>
  <c r="N8" i="2" s="1"/>
  <c r="K7" i="2"/>
  <c r="N7" i="2" s="1"/>
  <c r="P7" i="2" s="1"/>
  <c r="K6" i="2"/>
  <c r="N6" i="2" s="1"/>
  <c r="P6" i="2" s="1"/>
  <c r="K5" i="2"/>
  <c r="N5" i="2" s="1"/>
  <c r="P5" i="2" s="1"/>
  <c r="K4" i="2"/>
  <c r="N4" i="2" s="1"/>
  <c r="P4" i="2" s="1"/>
  <c r="M3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O31" i="2" s="1"/>
  <c r="Q31" i="2" s="1"/>
  <c r="L30" i="2"/>
  <c r="L29" i="2"/>
  <c r="L28" i="2"/>
  <c r="L27" i="2"/>
  <c r="L26" i="2"/>
  <c r="L25" i="2"/>
  <c r="L24" i="2"/>
  <c r="O24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O3" i="2" s="1"/>
  <c r="J50" i="2"/>
  <c r="M50" i="2" s="1"/>
  <c r="J49" i="2"/>
  <c r="M49" i="2" s="1"/>
  <c r="J48" i="2"/>
  <c r="M48" i="2" s="1"/>
  <c r="O48" i="2" s="1"/>
  <c r="J47" i="2"/>
  <c r="M47" i="2" s="1"/>
  <c r="O47" i="2" s="1"/>
  <c r="J46" i="2"/>
  <c r="M46" i="2" s="1"/>
  <c r="O46" i="2" s="1"/>
  <c r="J45" i="2"/>
  <c r="M45" i="2" s="1"/>
  <c r="O45" i="2" s="1"/>
  <c r="J44" i="2"/>
  <c r="M44" i="2" s="1"/>
  <c r="O44" i="2" s="1"/>
  <c r="J43" i="2"/>
  <c r="M43" i="2" s="1"/>
  <c r="O43" i="2" s="1"/>
  <c r="Q43" i="2" s="1"/>
  <c r="J42" i="2"/>
  <c r="M42" i="2" s="1"/>
  <c r="O42" i="2" s="1"/>
  <c r="J41" i="2"/>
  <c r="M41" i="2" s="1"/>
  <c r="J40" i="2"/>
  <c r="M40" i="2" s="1"/>
  <c r="O40" i="2" s="1"/>
  <c r="J39" i="2"/>
  <c r="M39" i="2" s="1"/>
  <c r="O39" i="2" s="1"/>
  <c r="J38" i="2"/>
  <c r="M38" i="2" s="1"/>
  <c r="O38" i="2" s="1"/>
  <c r="J37" i="2"/>
  <c r="M37" i="2" s="1"/>
  <c r="O37" i="2" s="1"/>
  <c r="J36" i="2"/>
  <c r="M36" i="2" s="1"/>
  <c r="O36" i="2" s="1"/>
  <c r="J35" i="2"/>
  <c r="M35" i="2" s="1"/>
  <c r="O35" i="2" s="1"/>
  <c r="J34" i="2"/>
  <c r="M34" i="2" s="1"/>
  <c r="O34" i="2" s="1"/>
  <c r="J33" i="2"/>
  <c r="M33" i="2" s="1"/>
  <c r="O33" i="2" s="1"/>
  <c r="J32" i="2"/>
  <c r="M32" i="2" s="1"/>
  <c r="O32" i="2" s="1"/>
  <c r="J31" i="2"/>
  <c r="M31" i="2" s="1"/>
  <c r="J30" i="2"/>
  <c r="M30" i="2" s="1"/>
  <c r="J29" i="2"/>
  <c r="M29" i="2" s="1"/>
  <c r="O29" i="2" s="1"/>
  <c r="J28" i="2"/>
  <c r="M28" i="2" s="1"/>
  <c r="J27" i="2"/>
  <c r="M27" i="2" s="1"/>
  <c r="J26" i="2"/>
  <c r="M26" i="2" s="1"/>
  <c r="J25" i="2"/>
  <c r="M25" i="2" s="1"/>
  <c r="O25" i="2" s="1"/>
  <c r="J24" i="2"/>
  <c r="M24" i="2" s="1"/>
  <c r="J23" i="2"/>
  <c r="M23" i="2" s="1"/>
  <c r="O23" i="2" s="1"/>
  <c r="J22" i="2"/>
  <c r="M22" i="2" s="1"/>
  <c r="J21" i="2"/>
  <c r="M21" i="2" s="1"/>
  <c r="O21" i="2" s="1"/>
  <c r="J20" i="2"/>
  <c r="M20" i="2" s="1"/>
  <c r="J19" i="2"/>
  <c r="M19" i="2" s="1"/>
  <c r="J18" i="2"/>
  <c r="M18" i="2" s="1"/>
  <c r="O18" i="2" s="1"/>
  <c r="J17" i="2"/>
  <c r="M17" i="2" s="1"/>
  <c r="J16" i="2"/>
  <c r="M16" i="2" s="1"/>
  <c r="O16" i="2" s="1"/>
  <c r="J15" i="2"/>
  <c r="M15" i="2" s="1"/>
  <c r="O15" i="2" s="1"/>
  <c r="J14" i="2"/>
  <c r="M14" i="2" s="1"/>
  <c r="J13" i="2"/>
  <c r="M13" i="2" s="1"/>
  <c r="J12" i="2"/>
  <c r="M12" i="2" s="1"/>
  <c r="O12" i="2" s="1"/>
  <c r="J11" i="2"/>
  <c r="M11" i="2" s="1"/>
  <c r="O11" i="2" s="1"/>
  <c r="J10" i="2"/>
  <c r="M10" i="2" s="1"/>
  <c r="O10" i="2" s="1"/>
  <c r="J9" i="2"/>
  <c r="M9" i="2" s="1"/>
  <c r="O9" i="2" s="1"/>
  <c r="J8" i="2"/>
  <c r="M8" i="2" s="1"/>
  <c r="J7" i="2"/>
  <c r="M7" i="2" s="1"/>
  <c r="O7" i="2" s="1"/>
  <c r="J6" i="2"/>
  <c r="M6" i="2" s="1"/>
  <c r="O6" i="2" s="1"/>
  <c r="J5" i="2"/>
  <c r="M5" i="2" s="1"/>
  <c r="J4" i="2"/>
  <c r="M4" i="2" s="1"/>
  <c r="O4" i="2" s="1"/>
  <c r="Q23" i="2" l="1"/>
  <c r="P8" i="2"/>
  <c r="Q36" i="2"/>
  <c r="Q24" i="2"/>
  <c r="Q38" i="2"/>
  <c r="O26" i="2"/>
  <c r="P11" i="2"/>
  <c r="Q9" i="2" s="1"/>
  <c r="P47" i="2"/>
  <c r="O5" i="2"/>
  <c r="O41" i="2"/>
  <c r="P14" i="2"/>
  <c r="P50" i="2"/>
  <c r="P3" i="2"/>
  <c r="P20" i="2"/>
  <c r="P17" i="2"/>
  <c r="P19" i="2"/>
  <c r="P22" i="2"/>
  <c r="O8" i="2"/>
  <c r="P23" i="2"/>
  <c r="Q21" i="2" s="1"/>
  <c r="O13" i="2"/>
  <c r="Q13" i="2" s="1"/>
  <c r="O49" i="2"/>
  <c r="Q49" i="2" s="1"/>
  <c r="O14" i="2"/>
  <c r="Q14" i="2" s="1"/>
  <c r="O50" i="2"/>
  <c r="Q50" i="2" s="1"/>
  <c r="P27" i="2"/>
  <c r="Q25" i="2" s="1"/>
  <c r="Q32" i="2"/>
  <c r="O17" i="2"/>
  <c r="Q17" i="2" s="1"/>
  <c r="P30" i="2"/>
  <c r="P29" i="2"/>
  <c r="P39" i="2"/>
  <c r="Q37" i="2" s="1"/>
  <c r="O22" i="2"/>
  <c r="P31" i="2"/>
  <c r="Q29" i="2" s="1"/>
  <c r="Q39" i="2"/>
  <c r="P28" i="2"/>
  <c r="O19" i="2"/>
  <c r="O20" i="2"/>
  <c r="P32" i="2"/>
  <c r="O27" i="2"/>
  <c r="P36" i="2"/>
  <c r="O28" i="2"/>
  <c r="P37" i="2"/>
  <c r="O30" i="2"/>
  <c r="Q30" i="2" s="1"/>
  <c r="Q33" i="2"/>
  <c r="Q34" i="2"/>
  <c r="Q46" i="2"/>
  <c r="Q47" i="2"/>
  <c r="Q10" i="2"/>
  <c r="Q3" i="2"/>
  <c r="Q5" i="2"/>
  <c r="Q44" i="2"/>
  <c r="Q15" i="2"/>
  <c r="Q41" i="2"/>
  <c r="Q48" i="2"/>
  <c r="Q40" i="2"/>
  <c r="Q42" i="2"/>
  <c r="Q7" i="2"/>
  <c r="Q8" i="2"/>
  <c r="Q45" i="2"/>
  <c r="Q11" i="2"/>
  <c r="Q12" i="2"/>
  <c r="Q16" i="2"/>
  <c r="Q18" i="2"/>
  <c r="Q19" i="2"/>
  <c r="Q20" i="2"/>
  <c r="Q22" i="2"/>
  <c r="Q35" i="2"/>
  <c r="Q4" i="2"/>
  <c r="Q6" i="2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U20" i="1"/>
  <c r="U19" i="1"/>
  <c r="U18" i="1"/>
  <c r="U17" i="1"/>
  <c r="U16" i="1"/>
  <c r="U15" i="1"/>
  <c r="U14" i="1"/>
  <c r="U13" i="1"/>
  <c r="U12" i="1"/>
  <c r="U11" i="1"/>
  <c r="U10" i="1"/>
  <c r="U9" i="1"/>
  <c r="AE7" i="1" l="1"/>
  <c r="AA7" i="1"/>
  <c r="AK7" i="1"/>
  <c r="AC7" i="1"/>
  <c r="AB7" i="1"/>
  <c r="AN7" i="1"/>
  <c r="Q26" i="2"/>
  <c r="AD7" i="1"/>
  <c r="AL7" i="1"/>
  <c r="AF7" i="1"/>
  <c r="AM7" i="1"/>
  <c r="Q27" i="2"/>
  <c r="AJ7" i="1"/>
  <c r="AH7" i="1"/>
  <c r="Q28" i="2"/>
  <c r="Z7" i="1"/>
  <c r="AI7" i="1"/>
  <c r="AG7" i="1" l="1"/>
</calcChain>
</file>

<file path=xl/sharedStrings.xml><?xml version="1.0" encoding="utf-8"?>
<sst xmlns="http://schemas.openxmlformats.org/spreadsheetml/2006/main" count="1250" uniqueCount="505">
  <si>
    <t>Formato de Solicitud de Cantidades</t>
  </si>
  <si>
    <t>Cifras en Mbtud</t>
  </si>
  <si>
    <t>Nombre o Razón Social</t>
  </si>
  <si>
    <t>Trimestre 3</t>
  </si>
  <si>
    <t>Trimestre 4</t>
  </si>
  <si>
    <t>Trimestre 5</t>
  </si>
  <si>
    <t>Trimestre 6</t>
  </si>
  <si>
    <t>Trimestre 7</t>
  </si>
  <si>
    <t>Trimestre 8</t>
  </si>
  <si>
    <t>Trimestre 9</t>
  </si>
  <si>
    <t>Trimestre 10</t>
  </si>
  <si>
    <t>Trimestre 11</t>
  </si>
  <si>
    <t>Trimestre 12</t>
  </si>
  <si>
    <t>Trimestre 13</t>
  </si>
  <si>
    <t>Trimestre 14</t>
  </si>
  <si>
    <t>Trimestre 15</t>
  </si>
  <si>
    <t>Trimestre 16</t>
  </si>
  <si>
    <t>Trimestre 17</t>
  </si>
  <si>
    <t>PUNTO DE ENTREGA CUSIANA</t>
  </si>
  <si>
    <t>Tipo de Demanda</t>
  </si>
  <si>
    <t>Destinación</t>
  </si>
  <si>
    <t>Sector de Consumo</t>
  </si>
  <si>
    <t>Restricción de Transporte</t>
  </si>
  <si>
    <t>Punto de Entrega</t>
  </si>
  <si>
    <t>Demanda Esencial</t>
  </si>
  <si>
    <t>Gas Natural para Operación de estaciones de Compresión del SNT</t>
  </si>
  <si>
    <t>NA</t>
  </si>
  <si>
    <t>Planta Cusiana</t>
  </si>
  <si>
    <t>Usuarios residenciales y pequeños usuarios comerciales inmersos en la red de distribución - CON RESTRICCIÓN DE TRANSPORTE</t>
  </si>
  <si>
    <t>Demanda no Esencial</t>
  </si>
  <si>
    <t>Industrial</t>
  </si>
  <si>
    <t>Planta Cupiagua</t>
  </si>
  <si>
    <t>Usuarios residenciales y pequeños usuarios comerciales inmersos en la red de distribución - SIN RESTRICCIÓN DE TRANSPORTE</t>
  </si>
  <si>
    <t>Usuarios residenciales y pequeños usuarios comerciales inmersos en la red de distribución</t>
  </si>
  <si>
    <t>Si</t>
  </si>
  <si>
    <t>GNCV - CON RESTRICCIÓN DE TRANSPORTE</t>
  </si>
  <si>
    <t>GNCV - SIN RESTRICCIÓN DE TRANSPORTE</t>
  </si>
  <si>
    <t>Refinerías, excluyendo aquella con destino a autogeneración de energía eléctrica que pueda ser reemplazada con energía del sistema interconectado nacional - CON RESTRICCIÓN DE TRANSPORTE</t>
  </si>
  <si>
    <t>Refinerías, excluyendo aquella con destino a autogeneración de energía eléctrica que pueda ser reemplazada con energía del sistema interconectado nacional - SIN RESTRICCIÓN DE TRANSPORTE</t>
  </si>
  <si>
    <t>Generación Térmica</t>
  </si>
  <si>
    <t>Comercial</t>
  </si>
  <si>
    <t>Petroquímica</t>
  </si>
  <si>
    <t>Petrolera</t>
  </si>
  <si>
    <t>Solicitud Total</t>
  </si>
  <si>
    <t>Total</t>
  </si>
  <si>
    <t>PUNTO DE ENTREGA CUPIAGUA</t>
  </si>
  <si>
    <t>GAS NATURAL REGASIFICADO POR EL PACÍFICO</t>
  </si>
  <si>
    <t>Cantidad diaria en Mbtud por Cinco (5) años</t>
  </si>
  <si>
    <t>GNCV</t>
  </si>
  <si>
    <t>Refinerías, excluyendo aquella con destino a autogeneración de energía eléctrica que pueda ser reemplazada con energía del sistema interconectado nacional</t>
  </si>
  <si>
    <t>Trimestre Estándar de Ejecución</t>
  </si>
  <si>
    <t>Mes/año</t>
  </si>
  <si>
    <t>Dem_Esencial</t>
  </si>
  <si>
    <t>Planta Cusiana/Cupiagua</t>
  </si>
  <si>
    <t>Día Inicio</t>
  </si>
  <si>
    <t>Día Fin</t>
  </si>
  <si>
    <t>Trimestre</t>
  </si>
  <si>
    <t>Dem_No_Esencial</t>
  </si>
  <si>
    <t>No</t>
  </si>
  <si>
    <t>Trimestre 2</t>
  </si>
  <si>
    <t>M1 - Diciembre 2025</t>
  </si>
  <si>
    <t>M2 - Enero 2025</t>
  </si>
  <si>
    <t>M3 - Febrero 2025</t>
  </si>
  <si>
    <t>Regla para Restricción de Transporte</t>
  </si>
  <si>
    <t>Si_No</t>
  </si>
  <si>
    <t>SNT Armenia - Cali</t>
  </si>
  <si>
    <t>LISTADO DE OPERADORES</t>
  </si>
  <si>
    <t>CÓDIGO OPERADOR</t>
  </si>
  <si>
    <t>RAZÓN SOCIAL</t>
  </si>
  <si>
    <r>
      <t xml:space="preserve">NIT OPERADOR 
</t>
    </r>
    <r>
      <rPr>
        <b/>
        <i/>
        <sz val="9"/>
        <color theme="0"/>
        <rFont val="Aptos Narrow"/>
        <family val="2"/>
        <scheme val="minor"/>
      </rPr>
      <t>(sin dígito de verificación</t>
    </r>
    <r>
      <rPr>
        <b/>
        <sz val="11"/>
        <color theme="0"/>
        <rFont val="Aptos Narrow"/>
        <family val="2"/>
        <scheme val="minor"/>
      </rPr>
      <t>)</t>
    </r>
  </si>
  <si>
    <t>DESCRIPCIÓN ROL</t>
  </si>
  <si>
    <t>A&amp;A ENERGY SAS ESP</t>
  </si>
  <si>
    <t>COMERCIALIZADOR</t>
  </si>
  <si>
    <t>AGCOM ENERGIAS SAS ESP</t>
  </si>
  <si>
    <t>Aguas Nacionales EPM S.A. E.S.P.</t>
  </si>
  <si>
    <t>USUARIO NO REGULADO</t>
  </si>
  <si>
    <t>AIR LIQUIDE COLOMBIA ZONA FRANCA SAS</t>
  </si>
  <si>
    <t>Ajover Darnel SAS</t>
  </si>
  <si>
    <t>ALAMBRES Y MALLAS S.A.S</t>
  </si>
  <si>
    <t>Alcanos de Colombia S.A. E.S.P.</t>
  </si>
  <si>
    <t>ALFACER DEL CARIBE S.A</t>
  </si>
  <si>
    <t>ALFAGRES S.A</t>
  </si>
  <si>
    <t>ALIANZA JV&amp;D S.A.S</t>
  </si>
  <si>
    <t>ALIMENTOS CARNICOS S.A.S.</t>
  </si>
  <si>
    <t>ALIMENTOS CONCENTRADOS DEL CARIBE S.A.</t>
  </si>
  <si>
    <t>ALPINA PRODUCTOS ALIMENTICIOS S.A.</t>
  </si>
  <si>
    <t>Aluminio Nacional S.A.</t>
  </si>
  <si>
    <t>AMAZONICA LNG S.A.S. E.S.P.</t>
  </si>
  <si>
    <t>COMERCIALIZADOR GAS IMPORTADO</t>
  </si>
  <si>
    <t>AMERICANA DE COMBUSTIBLES S.A.S</t>
  </si>
  <si>
    <t>AMTEX S.A.S.</t>
  </si>
  <si>
    <t>ANDERCOL INTERNATIONAL SAS</t>
  </si>
  <si>
    <t>ANHIDRIDOS Y DERIVADOS DE COLOMBIA S.A.S.</t>
  </si>
  <si>
    <t>ARTEXTIL S.A.S</t>
  </si>
  <si>
    <t>ASOCIACION DE MINEROS DE SUCRE</t>
  </si>
  <si>
    <t>ATINKANA S.A.S E.S.P</t>
  </si>
  <si>
    <t>Baterias Willard S.A.</t>
  </si>
  <si>
    <t>BIOCOMBUSTIBLES SOSTENIBLES DEL CARIBE S.A.</t>
  </si>
  <si>
    <t>BITROIL SAS</t>
  </si>
  <si>
    <t>C.I. FARMACAPSULAS S.A.</t>
  </si>
  <si>
    <t>C.I. SIGRA S.A.</t>
  </si>
  <si>
    <t>C.O.L. SERVICES INGENIERIA S.A.S. E.S.P.</t>
  </si>
  <si>
    <t>CABOT COLOMBIANA S.A.</t>
  </si>
  <si>
    <t>CALAMARI LNG S.A E.S.P</t>
  </si>
  <si>
    <t>CARBOQUIMICA S.A.S.</t>
  </si>
  <si>
    <t>CARTON DE COLOMBIA S.A</t>
  </si>
  <si>
    <t>CARTONES AMERICA S.A. CAME</t>
  </si>
  <si>
    <t>CARVAJAL EMPAQUES S.A</t>
  </si>
  <si>
    <t>CARVAJAL PULPA Y PAPEL S.A.</t>
  </si>
  <si>
    <t>Celsia Colombia S.A. E.S.P.</t>
  </si>
  <si>
    <t>GENERADOR TÉRMICO</t>
  </si>
  <si>
    <t>CEMEX COLOMBIA SA</t>
  </si>
  <si>
    <t>CENIT TRANSPORTE Y LOGISTICA DE HIDROCARBUROS</t>
  </si>
  <si>
    <t>Central Termoelectrica El Morro 2 S.A.S. E.S.P.</t>
  </si>
  <si>
    <t>CENTRALES ENERGÉTICAS SAS ESP</t>
  </si>
  <si>
    <t>CEPSA COLOMBIA S.A.</t>
  </si>
  <si>
    <t>PRODUCTOR-COMERCIALIZADOR</t>
  </si>
  <si>
    <t>CIAZ S.A.S. E.S.P.</t>
  </si>
  <si>
    <t>CLEANENERGY RESOURCES SAS</t>
  </si>
  <si>
    <t>CNC DEL MAR SAS ESP</t>
  </si>
  <si>
    <t>CNE OIL &amp; GAS SAS</t>
  </si>
  <si>
    <t>CNEOG COLOMBIA SUCURSAL COLOMBIA</t>
  </si>
  <si>
    <t>COESCO COLOMBIA SAS</t>
  </si>
  <si>
    <t>COGASEN SAS ESP</t>
  </si>
  <si>
    <t>COINOGAS S.A. E.S.P.</t>
  </si>
  <si>
    <t>TRANSPORTADOR</t>
  </si>
  <si>
    <t>COLGAS S.A. E.S.P</t>
  </si>
  <si>
    <t>COLOMBIA ENERGY DEVELOPMENT CO</t>
  </si>
  <si>
    <t>Colombian Energy Group SAS ESP</t>
  </si>
  <si>
    <t>COLOMBIANA DE GAS VEHICULAR SA</t>
  </si>
  <si>
    <t>COLOMBIANA DE MOLDEADOS S.A.S. COMOLSA</t>
  </si>
  <si>
    <t>COLOMBIANA KIMBERLY COLPAPEL S.A.</t>
  </si>
  <si>
    <t>COMBUSTIBLE UNION GOMEZ S.A.S.</t>
  </si>
  <si>
    <t>COMBUSTIBLES PALMAR SAS</t>
  </si>
  <si>
    <t>COMBUSTIBLES PARMALAT S.A.S.</t>
  </si>
  <si>
    <t>Combustibles Unigas SAS</t>
  </si>
  <si>
    <t>COMBUSTIBLES Y GASES S.A.</t>
  </si>
  <si>
    <t>COMERCIALIZADORA CENTRO ORIENTE S.A. E.S.P</t>
  </si>
  <si>
    <t>COMERCIALIZADORA DE BIENES Y SERVICIOS CB&amp;S S.A.</t>
  </si>
  <si>
    <t>COMERCIALIZADORA DE COMBUSTIBLE ENERGIA Y GAS SAS ESP - BIOENERGAS SAS ESP</t>
  </si>
  <si>
    <t>COMERCIALIZADORA DE COMBUSTIBLES Y GASES DEL CARIBE S.A.S.</t>
  </si>
  <si>
    <t>Comercializadora Internacional Productos Autoadhesivos Arclad S.A.</t>
  </si>
  <si>
    <t>COMESTIBLES ITALO S.A.</t>
  </si>
  <si>
    <t>COMESTIBLES RICOS SA</t>
  </si>
  <si>
    <t>Compañía Colombiana de Cerámica S.A.S</t>
  </si>
  <si>
    <t>COMPAÑÍA COMERCIALIZADORA DE RECURSOS ENERGÉTICOS E.S.P. S.A.S.</t>
  </si>
  <si>
    <t>COMPAÑIA DE INVERSIONES INTERNACIONAL SAS</t>
  </si>
  <si>
    <t>COMPAÑÍA IBEROAMERICANA DE PLASTICOS S.A.S. IBERPLAST</t>
  </si>
  <si>
    <t>COMPAÑIA INTERNACIONAL DE ALIMENTOS SAS</t>
  </si>
  <si>
    <t>COMPENSAR - CAJA DE COMPENSACION FAMILIAR</t>
  </si>
  <si>
    <t>CONGELADOS AGRICOLAS SA</t>
  </si>
  <si>
    <t>CONTINENTAL PAPER S.A.</t>
  </si>
  <si>
    <t>COOPERATIVA DE TRANSPORTADORES DEL HUILA LIMITADA</t>
  </si>
  <si>
    <t>COPEC S.A.S.</t>
  </si>
  <si>
    <t>CORAL GAS LTDA.</t>
  </si>
  <si>
    <t>Corona Industrial S.A.S</t>
  </si>
  <si>
    <t>CORPACERO S.A.S.</t>
  </si>
  <si>
    <t>CORRUGADOS DE COLOMBIA S.A.S.</t>
  </si>
  <si>
    <t>Cristar S.A.S</t>
  </si>
  <si>
    <t>CSP TUBO360 LTDA.</t>
  </si>
  <si>
    <t>DAMPA SA GRUPO EMPRESARIAL</t>
  </si>
  <si>
    <t xml:space="preserve">DESARROLLADORA OLEUM SUCURSAL COLOMBIA	</t>
  </si>
  <si>
    <t>Diaco S.A.</t>
  </si>
  <si>
    <t>DIALOGAR S. A.</t>
  </si>
  <si>
    <t>Disticon SAS ESP</t>
  </si>
  <si>
    <t>DISTRACOM SA</t>
  </si>
  <si>
    <t xml:space="preserve">	USUARIO NO REGULADO</t>
  </si>
  <si>
    <t>DISTRIBUIDORA MUNDIAL DE COMBUSTIBLE SAS</t>
  </si>
  <si>
    <t>DISTRIBUIDORA PRODUCTOS Y COMBUSTIBLES LTDA</t>
  </si>
  <si>
    <t>DISTRIMETANO DE COLOMBIA LTDA</t>
  </si>
  <si>
    <t>Dow química de Colombia S.A.</t>
  </si>
  <si>
    <t>DRUMMOND LTD</t>
  </si>
  <si>
    <t>DUCK ENERGY SAS ESP</t>
  </si>
  <si>
    <t>e2 Energí­a Eficiente S.A. E.S.P.</t>
  </si>
  <si>
    <t>ECOPETROL S.A.</t>
  </si>
  <si>
    <t>EDS EL PARQUE S.A.S</t>
  </si>
  <si>
    <t>EDS SANTA ANA DE BRITALIA SAS</t>
  </si>
  <si>
    <t>EFIGAS GAS NATURAL S.A E.S.P</t>
  </si>
  <si>
    <t>EMA HOLDINGS S.A.S.</t>
  </si>
  <si>
    <t>EMPACOR S.A.</t>
  </si>
  <si>
    <t>EMPAQUES INDUSTRIALES DE COLOMBIA S.A.S.</t>
  </si>
  <si>
    <t>EMPRESA COMUNITARIA DE ACUEDUCTO ALCANTARILLADO Y ASEO DE SARAVENA E.S.P</t>
  </si>
  <si>
    <t>EMPRESA DE ENERGÍA DE CASANARE ENERCA S.A E.S.P.</t>
  </si>
  <si>
    <t>EMPRESA ESTATAL DE ENERGIA SAS ESP</t>
  </si>
  <si>
    <t>Empresa Integral de Servicios OP&amp;S CONSTRUCCIONES S.A. E.S.P.</t>
  </si>
  <si>
    <t>Empresa Metalmecánica de Aluminio S.A.</t>
  </si>
  <si>
    <t>EMPRESA MUNICIPAL DE SERVICIOS PÚBLICOS DE OROCUE S.A. E.S.P.</t>
  </si>
  <si>
    <t>EMPRESA MUNICIPAL DE SERVICIOS PÚBLICOS DE PUERTO PARRA EMSEPAR E.S.P. S.A.</t>
  </si>
  <si>
    <t>EMPRESA PETROLERA - EMPETROL S.A.S. E.S.P.</t>
  </si>
  <si>
    <t>Empresas Públicas de Medellín E.S.P</t>
  </si>
  <si>
    <t>ENEFENCO SAS ESP</t>
  </si>
  <si>
    <t>ENEL COLOMBIA S.A. E.S.P.</t>
  </si>
  <si>
    <t>ENERCER S. A. E. S. P</t>
  </si>
  <si>
    <t>Energy for the Caribbean S.A.S. E.S.P.</t>
  </si>
  <si>
    <t>ENERGY GAS SAS ESP</t>
  </si>
  <si>
    <t>ENERGY TRANSITIONS S.A.S E.S.P</t>
  </si>
  <si>
    <t>ENFRAGEN TERMOFLORES S.A.S. E.S.P.</t>
  </si>
  <si>
    <t>ENFRAGEN TERMOVALLE S.A.S. EMPRESA DE SERVICIOS PUBLICOS</t>
  </si>
  <si>
    <t>Enka de Colombia S.A</t>
  </si>
  <si>
    <t>EOS ENERGY S.A.S. E.S.P.</t>
  </si>
  <si>
    <t>ESENTTIA MASTERBATCH LTDA</t>
  </si>
  <si>
    <t xml:space="preserve">USUARIO NO REGULADO	</t>
  </si>
  <si>
    <t>Esenttia S.A.</t>
  </si>
  <si>
    <t>ESICAR SAS</t>
  </si>
  <si>
    <t>Espigas S.A E.S.P</t>
  </si>
  <si>
    <t>ESTACION DE SERVICIO ARAZUL LTDA</t>
  </si>
  <si>
    <t>ESTACION DE SERVICIO AUTOMOTRIZ # 9 CENTRO</t>
  </si>
  <si>
    <t>ESTACION DE SERVICIO DON JOSE SAS</t>
  </si>
  <si>
    <t>ESTACION DE SERVICIO GNV MI ISLA S.A.S.</t>
  </si>
  <si>
    <t>ESTACION DE SERVICIO LA LLANERITA S.A.S</t>
  </si>
  <si>
    <t>ESTACION DE SERVICIO LLANTA BAJA S EN C</t>
  </si>
  <si>
    <t>ETERNAL SAS ESP</t>
  </si>
  <si>
    <t>ETERNIT COLOMBIANA S.A.</t>
  </si>
  <si>
    <t>ETEX COLOMBIA S.A.</t>
  </si>
  <si>
    <t>EUROCERAMICA S.A.</t>
  </si>
  <si>
    <t>EXTRA GAS DE COLOMBIA</t>
  </si>
  <si>
    <t>Extractora Verde del Casanare</t>
  </si>
  <si>
    <t>Fabricato S.A.</t>
  </si>
  <si>
    <t>FERRO COLOMBIA SAS</t>
  </si>
  <si>
    <t>FERTILIZANTES COLOMBIANOS S.A. FERTICOL</t>
  </si>
  <si>
    <t>FIBERGLASS COLOMBIA S.A.</t>
  </si>
  <si>
    <t>FILMTEX SAS</t>
  </si>
  <si>
    <t>FRONTERA ENERGY COLOMBIA CORP SUCURSAL COLOMBIA</t>
  </si>
  <si>
    <t>GARRIDO Y TORRES SAS</t>
  </si>
  <si>
    <t>GAS 365 SAS ESP</t>
  </si>
  <si>
    <t>GAS CENTRAL DE LA SABANA S. A.</t>
  </si>
  <si>
    <t>GAS COMPRIMIDO DE COLOMBIA S.A.</t>
  </si>
  <si>
    <t>GAS HUB S.A.S. E.S.P.</t>
  </si>
  <si>
    <t>GAS NATURAL COMPRIMIDO DE COLOMBIA S.A.</t>
  </si>
  <si>
    <t>GAS NATURAL CUNDIBOYACENSE S.A ESP</t>
  </si>
  <si>
    <t>GAS NATURAL DEL CESAR S.A. ESP</t>
  </si>
  <si>
    <t>GAS TRADERS S.A.S. E.S.P.</t>
  </si>
  <si>
    <t>GAS VEHICULAR COMPRIMIDO DE COLOMBIA SAS</t>
  </si>
  <si>
    <t>GASEOSAS COLOMBIANAS SAS</t>
  </si>
  <si>
    <t>GASEOSAS LUX S.A</t>
  </si>
  <si>
    <t>GASES ANDINOS DE COLOMBIA GASACOL SAS ESP</t>
  </si>
  <si>
    <t>Gases de La Guajira S.A. E.S.P.</t>
  </si>
  <si>
    <t>GASES DE OCCIDENTE SA ESP</t>
  </si>
  <si>
    <t>GASES DEL CARIBE S.A., EMPRESA DE SERVICIOS PÚBLICOS</t>
  </si>
  <si>
    <t>Gases del Cusiana S.A.S Empresa de Servicios Públicos BIC</t>
  </si>
  <si>
    <t>GASES DEL FUTURO SAS E.S.P.</t>
  </si>
  <si>
    <t>Gases del Llano S.A. Empresa de Servicios Públicos BIC</t>
  </si>
  <si>
    <t>GASES DEL ORIENTE S.A. EMPRESA DE SERVICIOS PÚBLICOS DOMICILIARIOS</t>
  </si>
  <si>
    <t>GASES DEL SUR DE SANTANDER S.A E.S.P</t>
  </si>
  <si>
    <t>GASORIENTE S.A ESP</t>
  </si>
  <si>
    <t>GAVIRIA UPEGUI Y CIA S.A.S.</t>
  </si>
  <si>
    <t>GAXI E.S.P S.A.S</t>
  </si>
  <si>
    <t>GENERADORA TERMOCENTRO S.A.S. E.S.P.</t>
  </si>
  <si>
    <t>GENERADORA Y COMERCIALIZADORA DE ENERGÍA DEL CARIBE S.A E.S.P</t>
  </si>
  <si>
    <t>GENERARCO S.A.S E.S.P</t>
  </si>
  <si>
    <t>GENERSA SAS ESP</t>
  </si>
  <si>
    <t>GENSER POWER SAS ESP</t>
  </si>
  <si>
    <t>GEOPARK COLOMBIA SAS</t>
  </si>
  <si>
    <t>GH4 S.A.S. E.S.P.</t>
  </si>
  <si>
    <t>GIGAS ENERGY SAS ESP</t>
  </si>
  <si>
    <t>GLOBAL GAS DEL CARIBE S.A.S E.S.P</t>
  </si>
  <si>
    <t>GLOBAL REDES &amp; OBRAS S.A.S. ESP</t>
  </si>
  <si>
    <t>GMC COMERCIALIZADORA GAS S.A.S. E.S.P.</t>
  </si>
  <si>
    <t>GNI GAS NATURAL INDUSTRIAL DE COLOMBIA S.A.S. ESP</t>
  </si>
  <si>
    <t>Goodyear de Colombia SA</t>
  </si>
  <si>
    <t>GRAN TIERRA ENERGY COLOMBIA, LLC SUCURSAL</t>
  </si>
  <si>
    <t>GREIF COLOMBIA S.A.S.</t>
  </si>
  <si>
    <t>Groupe Seb Colombia S.A</t>
  </si>
  <si>
    <t>Grupo de Empresarios de Combustibles S.A.</t>
  </si>
  <si>
    <t>GRUPO ENERGETICO BYG LTDA</t>
  </si>
  <si>
    <t>GRUPO ENERGÉTICO DE LAS AMÉRICAS S.A.S. E.S.P.</t>
  </si>
  <si>
    <t>GRUPO ENERGETICO SA ESP</t>
  </si>
  <si>
    <t>GRUPO MUÑOZ RODRIGUEZ SAS</t>
  </si>
  <si>
    <t>GYPLAC SA</t>
  </si>
  <si>
    <t>HEGA S.A. E.S.P</t>
  </si>
  <si>
    <t xml:space="preserve">HEMERGAS SAS ESP	</t>
  </si>
  <si>
    <t>HIDROCARBUROS DEL CASANARE S.A.S. - HIDROCASANARE S.A.S.</t>
  </si>
  <si>
    <t>HIDROCARBUROS TRIPLE A SAS ESP</t>
  </si>
  <si>
    <t>HL OPERADORES S.A.S</t>
  </si>
  <si>
    <t>Hocol S.A.</t>
  </si>
  <si>
    <t>HOLYGAS S.A.S. E.S.P.</t>
  </si>
  <si>
    <t>IBAGASES SAS</t>
  </si>
  <si>
    <t>IFO PROCESOS S.A.S.</t>
  </si>
  <si>
    <t>INCOLBEST S A</t>
  </si>
  <si>
    <t>INDUSTRIA COLOMBIANA DE CAFÉ S.A.S.</t>
  </si>
  <si>
    <t>Industria de Electrodomésticos S.A.S. - INDUSEL S.A.S.</t>
  </si>
  <si>
    <t>INDUSTRIA NACIONAL DE GASEOSAS S.A.</t>
  </si>
  <si>
    <t>INDUSTRIAS LA VICTORIA S.A.S</t>
  </si>
  <si>
    <t>INDUSTRIAS METÁLICAS ASOCIADAS IMAL S.A.</t>
  </si>
  <si>
    <t>INFRAESTRUCTURA ESTRATEGICA S.A.S. E.S.P.</t>
  </si>
  <si>
    <t>INGENIERIA CONGAS SAS</t>
  </si>
  <si>
    <t>INGENIERIA Y SERVICIOS SA ESP</t>
  </si>
  <si>
    <t>Ingredion Colombia S.A.</t>
  </si>
  <si>
    <t>INSTELECT CONSTRUCCIONES SAS ESP</t>
  </si>
  <si>
    <t>INTERNATIONAL FUELS SANTA MARTA</t>
  </si>
  <si>
    <t>INTERNATIONAL OIL GAS S.A ESP</t>
  </si>
  <si>
    <t>INTEROIL COLOMBIA EXPLORATION AND PRODUCTION</t>
  </si>
  <si>
    <t>INVERCOLPW SAS ESP</t>
  </si>
  <si>
    <t>**</t>
  </si>
  <si>
    <t>INVERSALDAÑA S.A.S.</t>
  </si>
  <si>
    <t>INVERSIONES CASCABEL S.A.S.</t>
  </si>
  <si>
    <t>INVERSIONES COMBGAS S.A.S.</t>
  </si>
  <si>
    <t>INVERSIONES DIAMANTINO S.A.S</t>
  </si>
  <si>
    <t>INVERSIONES FLÓREZ COMBUSTIBLES S.A.S.</t>
  </si>
  <si>
    <t>INVERSIONES GOMEZ MONTAÑEZ SAS</t>
  </si>
  <si>
    <t>INVERSIONES JAVAL &amp;COMPAÑÍA S.A.S</t>
  </si>
  <si>
    <t>INVERSIONES JOSE PAVA TOSCANO &amp; CIA S EN C</t>
  </si>
  <si>
    <t>INVERSIONES RENGIFO ROJAS SAS</t>
  </si>
  <si>
    <t>Inversiones Silverado SAS</t>
  </si>
  <si>
    <t>INVERSIONES SUTAGAO S.A.</t>
  </si>
  <si>
    <t>INVERSIONES Y ASESORIAS DE TRANSPORTES ANDINO S.A.</t>
  </si>
  <si>
    <t>JACINTO TORRES ARIAS</t>
  </si>
  <si>
    <t>JADESI SAS</t>
  </si>
  <si>
    <t>KANGUPOR SAS</t>
  </si>
  <si>
    <t>KELLOGG DE COLOMBIA S.A.</t>
  </si>
  <si>
    <t>KEOPS Y ASOCIADOS SAS ESP</t>
  </si>
  <si>
    <t>KNAUF DE COLOMBIA S.A.S.</t>
  </si>
  <si>
    <t>KREAR INVERSIONES SAS</t>
  </si>
  <si>
    <t>KRONOS ENERGY S.A.S E.S.P</t>
  </si>
  <si>
    <t>LADRILLERA BARRANQUILLA LTDA</t>
  </si>
  <si>
    <t>LAMITECH S.A.S</t>
  </si>
  <si>
    <t>LEWIS ENERGY COLOMBIA INC</t>
  </si>
  <si>
    <t>Lhoist Colombia SAS</t>
  </si>
  <si>
    <t>Lloreda S.A.</t>
  </si>
  <si>
    <t>LOGÍSTICA DE GAS DOMICILIARIO S.A.S. E.S.P.</t>
  </si>
  <si>
    <t>LUMINA ENERGY S.A.S. E.S.P.</t>
  </si>
  <si>
    <t>MAC-JOHNSON CONTROLS COLOMBIA, S.A.S.</t>
  </si>
  <si>
    <t>Madigas Ingenieros S.A E.S.P</t>
  </si>
  <si>
    <t>MANSAROVAR ENERGY COLOMBIA LTD</t>
  </si>
  <si>
    <t>MANTILLA &amp; ROJAS S.A.S.</t>
  </si>
  <si>
    <t>MANUFACTURAS ELIOT SAS</t>
  </si>
  <si>
    <t>MANUFACTURAS SILICEAS SAS</t>
  </si>
  <si>
    <t>MARIA ARNEDIS LOAIZA MARTINEZ</t>
  </si>
  <si>
    <t>MARIA CONCHITA GAS SAS ESP</t>
  </si>
  <si>
    <t>MARIA ESPERANZA HERNANDEZ OSPINA</t>
  </si>
  <si>
    <t>MARYGAS S.A.S. E.S.P.</t>
  </si>
  <si>
    <t>MAUREL &amp; PROM COLOMBIA B.V.</t>
  </si>
  <si>
    <t>MAXENERGETICOS SAS ESP</t>
  </si>
  <si>
    <t>MAXIGAS SAS</t>
  </si>
  <si>
    <t>MC2 SOCIEDAD POR ACCIONES SIMPLIFICADA EMPRESA DE SERVICIOS PÚBLICOS</t>
  </si>
  <si>
    <t>MEGAS SAS ESP</t>
  </si>
  <si>
    <t>METROGAS DE COLOMBIA S.A. E.S.P.</t>
  </si>
  <si>
    <t>MEXICHEM RESINAS COLOMBIA S.A.S</t>
  </si>
  <si>
    <t>MKMS ENERJI SUCURSAL COLOMBIA</t>
  </si>
  <si>
    <t>MOVILGAS LTDA</t>
  </si>
  <si>
    <t>MOVILLGAS SAS E.S.P.</t>
  </si>
  <si>
    <t>MULTIFONDOS SAIEH S.A.S.</t>
  </si>
  <si>
    <t>MULTISERVICIOS PANAMERICANA S.A.S.</t>
  </si>
  <si>
    <t>NACIONAL DE SERVICIOS PÚBLICOS DOMICILIARIOS SA ESP</t>
  </si>
  <si>
    <t>NELSON MANTILLA ARIZA S.A.S.</t>
  </si>
  <si>
    <t>NEO ENERGY SAS ESP</t>
  </si>
  <si>
    <t>NEOGAS COLOMBIA</t>
  </si>
  <si>
    <t>Nikoil Energy Corp Suc Colombia</t>
  </si>
  <si>
    <t>NITRO ENERGY COLOMBIA S.A.S ESP</t>
  </si>
  <si>
    <t>NUTRESOL S.A.S.</t>
  </si>
  <si>
    <t>NUTRIUM SAS</t>
  </si>
  <si>
    <t>OCEANOS S.A.</t>
  </si>
  <si>
    <t>OIL RECOVERY SISTEMS CO SA</t>
  </si>
  <si>
    <t>OKIANUS ZONA FRANCA S.A.S.</t>
  </si>
  <si>
    <t>Oleoducto Central S.A</t>
  </si>
  <si>
    <t>Olympo Colombia S.A.S</t>
  </si>
  <si>
    <t>OPERACIÓN ENERGIA Y GAS S.A.S. ESP</t>
  </si>
  <si>
    <t>ORF SA</t>
  </si>
  <si>
    <t>ORGANIZACIÓN TERPEL S.A</t>
  </si>
  <si>
    <t>ORONEGRO INVERSIONES SAS</t>
  </si>
  <si>
    <t>OTROGAS S.A.S.</t>
  </si>
  <si>
    <t>PANELTEC S.A.S</t>
  </si>
  <si>
    <t>PAPELES DEL CAUCA S.A.</t>
  </si>
  <si>
    <t>PAPELES NACIONALES S.A.</t>
  </si>
  <si>
    <t>PAPELES Y CARTONES SA-PAPELSA</t>
  </si>
  <si>
    <t>PAPIROS PARK 2 SAS</t>
  </si>
  <si>
    <t>PAREX RESOURCES (COLOMBIA) AG SUCURSAL</t>
  </si>
  <si>
    <t>Pavimentar S.A</t>
  </si>
  <si>
    <t>PELDAR S.A.</t>
  </si>
  <si>
    <t>Pepsico Alimentos Colombia LTDA</t>
  </si>
  <si>
    <t>Perenco Colombia Limited</t>
  </si>
  <si>
    <t>Perenco Oil And Gas Colombia Limited</t>
  </si>
  <si>
    <t>PERMODA LTDA</t>
  </si>
  <si>
    <t>Petrobras International Braspetro B.V. - Sucursal Colombia</t>
  </si>
  <si>
    <t>PETROLEOS SUDAMERICANOS SUCURSAL COLOMBIA</t>
  </si>
  <si>
    <t>PETROLEUM BLENDING INTERNATIONAL SAS EMPRESA DE SERVICIOS PÚBLICOS E.S.P.</t>
  </si>
  <si>
    <t>PETROMIL GAS S.A.S. E.S.P.</t>
  </si>
  <si>
    <t>PETROSANTANDER (COLOMBIA) GMBH</t>
  </si>
  <si>
    <t>PETROSOUTH ENERGY CORPORATION SUCURSAL COLOMBIA</t>
  </si>
  <si>
    <t>PLASTIQUIMICA SAS</t>
  </si>
  <si>
    <t>PLEXA SAS ESP</t>
  </si>
  <si>
    <t>PLUS OIL S. A.</t>
  </si>
  <si>
    <t>POSTOBON S.A.</t>
  </si>
  <si>
    <t>PRIMADERA SAS</t>
  </si>
  <si>
    <t>PRIMER TAX S.A</t>
  </si>
  <si>
    <t>Procesadora de Leches - Proleche S.A.</t>
  </si>
  <si>
    <t>Procter &amp; Gamble Colombia Ltda</t>
  </si>
  <si>
    <t>PRODUCTORA DE ALAMBRES COLOMBIANOS PROALCO S.A.S.</t>
  </si>
  <si>
    <t>PRODUCTOS ALIMENTICIOS DORIA S.A.S.</t>
  </si>
  <si>
    <t>PRODUCTOS FAMILIA S.A</t>
  </si>
  <si>
    <t>PRODUCTOS QUIMICOS PANAMERICANOS S A</t>
  </si>
  <si>
    <t>Proeléctrica S.A.S. E.S.P.</t>
  </si>
  <si>
    <t>PROMESA S.A. E.S.P</t>
  </si>
  <si>
    <t>PROMIGAS S.A. E.S.P.</t>
  </si>
  <si>
    <t>PROMIORIENTE S.A. E.S.P</t>
  </si>
  <si>
    <t>PROMOTORA DE GASES DEL SUR S.A. E.S.P.</t>
  </si>
  <si>
    <t>Promotora de servicios públicos S.A E.S.P. Proviservicios S.A E.S.P</t>
  </si>
  <si>
    <t>PROQUINAL SAS</t>
  </si>
  <si>
    <t>PROTISA COLOMBIA S.A.</t>
  </si>
  <si>
    <t>QBCO S.A.S.</t>
  </si>
  <si>
    <t>QUINTERO CARRASCAL YASSER</t>
  </si>
  <si>
    <t>REDEGAS DOMICILIARIO SA ESP</t>
  </si>
  <si>
    <t>REFINERIA DE CARTAGENA S.A.S.</t>
  </si>
  <si>
    <t>RENAULT Sociedad de Fabricación de Automotores S.A.S</t>
  </si>
  <si>
    <t>RESORTES HERCULES S.A.</t>
  </si>
  <si>
    <t>RIVERA BRAVA S.A.S.</t>
  </si>
  <si>
    <t>ROTOPLAST S.A.S.</t>
  </si>
  <si>
    <t>Ruffieux y Cia S en C</t>
  </si>
  <si>
    <t>Sagaz de Colombia S.A.S</t>
  </si>
  <si>
    <t>SAINT-AUBIN INTERNATIONAL SAS</t>
  </si>
  <si>
    <t xml:space="preserve">SAN FRANCISCO INVESTMENTS SAS	</t>
  </si>
  <si>
    <t>SANTA FE ENERGY ZOMAC S.A.S. E.S.P.</t>
  </si>
  <si>
    <t>SANTA MARTA ESTACION DE SERVICIO SAS</t>
  </si>
  <si>
    <t>Seatech International inc</t>
  </si>
  <si>
    <t>Sempertex de Colombia S.A</t>
  </si>
  <si>
    <t>SENCO COLOMBIANA S.A.S</t>
  </si>
  <si>
    <t>SERVICIOS PARA TRANSFORMACIÓN DE ENERGÍA STREN SAS</t>
  </si>
  <si>
    <t>SERVICIOS PÚBLICOS INGENIERÍA Y GAS S.A. ESP - SERVINGAS S.A. ESP</t>
  </si>
  <si>
    <t>SERVICIOS PÚBLICOS Y GAS S.A. E.S.P.</t>
  </si>
  <si>
    <t>SIDERURGICA DEL OCCIDENTE SAS</t>
  </si>
  <si>
    <t>SIERRACOL ENERGY ANDINA LLC</t>
  </si>
  <si>
    <t>SIGUR SAS</t>
  </si>
  <si>
    <t>SIMER COLOMBIA SAS ESP</t>
  </si>
  <si>
    <t>SINERGAS S.AS. E.S.P.</t>
  </si>
  <si>
    <t>Soberana S.A.S</t>
  </si>
  <si>
    <t>SOFTYS GACHANCIPA S.A</t>
  </si>
  <si>
    <t>SOI ENERGIA S.A.S E.S.P</t>
  </si>
  <si>
    <t>SOLLA S.A.</t>
  </si>
  <si>
    <t>South32 Energy S.A.S. E.S.P.</t>
  </si>
  <si>
    <t>South32 Gas S.A.S. E.S.P</t>
  </si>
  <si>
    <t>STANDARD ENERGY COMPANY SA</t>
  </si>
  <si>
    <t>SUCESORES DE JOSE JESUS RESTREPO &amp; CIA. S.A</t>
  </si>
  <si>
    <t>SUPERLOGISTICS UIBS S.A.S.</t>
  </si>
  <si>
    <t>SURAGAS S.A.S. E.S.P.</t>
  </si>
  <si>
    <t>Surcolombiana de Gas S.A. ESP SURGAS S.A. ESP</t>
  </si>
  <si>
    <t>SURENERGY SAS ESP</t>
  </si>
  <si>
    <t>SURPETROIL SAS</t>
  </si>
  <si>
    <t>SURTIDORA DE GASES DEL CARIBE SA ESP</t>
  </si>
  <si>
    <t>SURTIDORA DE SERVICIOS PÚBLICOS S.A. E.S.P. - SURTISEP S.A. E.S.P.</t>
  </si>
  <si>
    <t>TEAM FOODS COLOMBIA S.A.</t>
  </si>
  <si>
    <t>TENARIS TUBOCARIBE LTDA</t>
  </si>
  <si>
    <t>TERAWATT SAS</t>
  </si>
  <si>
    <t>TERMINAL DE GRANELES LIQUIDOS DEL CARIBE S.A.S.</t>
  </si>
  <si>
    <t>TERMINAL DE TRANSPORTES DE IBAGUE S.A.</t>
  </si>
  <si>
    <t>TERMO CARIBE SAS ESP</t>
  </si>
  <si>
    <t>TERMO MECHERO MORRO SAS ESP</t>
  </si>
  <si>
    <t>Termobarranquilla S.A E.S.P</t>
  </si>
  <si>
    <t>TERMOCANDELARIA SCA ESP</t>
  </si>
  <si>
    <t>TERMOEMCALI I S.A. ESP.</t>
  </si>
  <si>
    <t>TERMONORTE SAS ESP</t>
  </si>
  <si>
    <t>TERMOPIEDRAS SA ESP</t>
  </si>
  <si>
    <t>Termoyopal Generación 2 SAS ESP</t>
  </si>
  <si>
    <t>Terpel Energía SAS ESP</t>
  </si>
  <si>
    <t>TEXTILES LAFAYETTE S.A.S.</t>
  </si>
  <si>
    <t>TEXTILES MIRATEX S.A.S. EN REORGANIZACIÓN</t>
  </si>
  <si>
    <t>TODO GAS RISARALDA S.A.S</t>
  </si>
  <si>
    <t>Total Gas S.A</t>
  </si>
  <si>
    <t>TPL GAS S.A.S. E.S.P.</t>
  </si>
  <si>
    <t>TRAFIGURA MARKETING COLOMBIA SAS ESP</t>
  </si>
  <si>
    <t>TRANSOCCIDENTE S.A. E.S.P.</t>
  </si>
  <si>
    <t>Transportadora de Gas Internacional S.A. E.S.P. - TGI S.A. ESP</t>
  </si>
  <si>
    <t>TRANSPORTADORA DE METANO E.S.P. S.A.</t>
  </si>
  <si>
    <t>TRANSPORTADORA ELECTRICA DEL CARIBE S.A.S E.S.P</t>
  </si>
  <si>
    <t>TRANSPORTE DE GAS COLOMBIANO S.A.S. E.S.P.</t>
  </si>
  <si>
    <t>TURGAS S.A ESP</t>
  </si>
  <si>
    <t>TY Gas S.A ESP</t>
  </si>
  <si>
    <t>UNILEVER ANDINA COLOMBIA LTDA</t>
  </si>
  <si>
    <t>UNIPHOS COLOMBIA PLANT LIMITED</t>
  </si>
  <si>
    <t>Vanti S.A. ESP</t>
  </si>
  <si>
    <t>VANTI SOLUCIONES SAS</t>
  </si>
  <si>
    <t>VERA GAS S.A.S. E.S.P.</t>
  </si>
  <si>
    <t>VERANO ENERGY (SWITZERLAND) AG SUCURSAL</t>
  </si>
  <si>
    <t>VIDAGAS POR NATURALEZA S A E S P</t>
  </si>
  <si>
    <t>VP GAS SAS ESP</t>
  </si>
  <si>
    <t>VP INGENERGIA S.A.S. E.S.P.</t>
  </si>
  <si>
    <t>WATTLE PETROLEUM COMPANY S.A.S</t>
  </si>
  <si>
    <t>YARA COLOMBIA S.A.</t>
  </si>
  <si>
    <t>YAVEGAS SA ESP</t>
  </si>
  <si>
    <t>ZONA FRANCA CENTRAL CERVECERA</t>
  </si>
  <si>
    <t>ZONAGEN S.A.S.</t>
  </si>
  <si>
    <t>PROCESO DE COMERCIALIZACIÓN CONJUNTA DEL GAS NATURAL DE SIRIUS 2025</t>
  </si>
  <si>
    <t>Contrato Firme Sujeto a Condiciones</t>
  </si>
  <si>
    <t>Ecopetrol S.A. y Petrobras International Braspetro B.V. - Sucursal Colombia</t>
  </si>
  <si>
    <t>ANEXO 6. FORMATO DE DEFINICIÓN DEL TIPO DE MERCADO</t>
  </si>
  <si>
    <t>Elaborado 05/12/2025</t>
  </si>
  <si>
    <r>
      <t xml:space="preserve">Diligenciar los campos en color </t>
    </r>
    <r>
      <rPr>
        <b/>
        <u/>
        <sz val="10"/>
        <color theme="1"/>
        <rFont val="Verdana"/>
        <family val="2"/>
      </rPr>
      <t>AMARILLO</t>
    </r>
    <r>
      <rPr>
        <b/>
        <sz val="10"/>
        <color theme="1"/>
        <rFont val="Verdana"/>
        <family val="2"/>
      </rPr>
      <t>.</t>
    </r>
  </si>
  <si>
    <t>Diligenciar cuantas lineas sean necesarias conforme a la asignación de LOS VENDEDORES.</t>
  </si>
  <si>
    <t>La sumatoria de las cantidades por Producto deberá coincidir con el total asignado para el CLIENTE conforme al numeral 5  - PROCESO DE ASIGNACIÓN DE CANTIDADES POR PRODUCTO.</t>
  </si>
  <si>
    <t>Nombre o Razón Social:</t>
  </si>
  <si>
    <t># Producto</t>
  </si>
  <si>
    <t>Fuente</t>
  </si>
  <si>
    <t>Cantidad (MBTUD)</t>
  </si>
  <si>
    <t>Tipo de Mercado</t>
  </si>
  <si>
    <t>LISTAS</t>
  </si>
  <si>
    <t>Duración (Años)</t>
  </si>
  <si>
    <t>Regulado</t>
  </si>
  <si>
    <t>No_Regulado</t>
  </si>
  <si>
    <t>Sirius</t>
  </si>
  <si>
    <t>Compresoras</t>
  </si>
  <si>
    <t>Gen. Térmica</t>
  </si>
  <si>
    <t>Residencial</t>
  </si>
  <si>
    <t>GNVC</t>
  </si>
  <si>
    <t>Petrolero</t>
  </si>
  <si>
    <t>Petroquímico</t>
  </si>
  <si>
    <t>Refinerías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</si>
</sst>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theme="1"/>
      <name val="Courie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0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i/>
      <sz val="9"/>
      <color theme="0"/>
      <name val="Aptos Narrow"/>
      <family val="2"/>
      <scheme val="minor"/>
    </font>
    <font>
      <b/>
      <u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/>
    <xf numFmtId="0" fontId="9" fillId="3" borderId="1" xfId="0" applyFont="1" applyFill="1" applyBorder="1" applyAlignment="1">
      <alignment horizontal="center"/>
    </xf>
    <xf numFmtId="0" fontId="0" fillId="5" borderId="0" xfId="0" applyFill="1"/>
    <xf numFmtId="0" fontId="10" fillId="3" borderId="1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12" fillId="7" borderId="0" xfId="0" applyFont="1" applyFill="1" applyAlignment="1">
      <alignment horizontal="center" vertical="center"/>
    </xf>
    <xf numFmtId="0" fontId="11" fillId="8" borderId="16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6" borderId="22" xfId="0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1" xfId="0" applyBorder="1"/>
    <xf numFmtId="0" fontId="0" fillId="0" borderId="23" xfId="0" applyBorder="1" applyAlignment="1">
      <alignment wrapText="1"/>
    </xf>
    <xf numFmtId="0" fontId="0" fillId="7" borderId="0" xfId="0" applyFill="1"/>
    <xf numFmtId="0" fontId="7" fillId="0" borderId="0" xfId="0" applyFont="1"/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7" borderId="0" xfId="0" applyFont="1" applyFill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65"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EE292"/>
      <color rgb="FFD0D662"/>
      <color rgb="FFFFE1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27268</xdr:colOff>
      <xdr:row>0</xdr:row>
      <xdr:rowOff>145676</xdr:rowOff>
    </xdr:from>
    <xdr:to>
      <xdr:col>2</xdr:col>
      <xdr:colOff>3201770</xdr:colOff>
      <xdr:row>3</xdr:row>
      <xdr:rowOff>125256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7A43A5-1F97-438D-B8F7-639C06D2ACEF}"/>
            </a:ext>
          </a:extLst>
        </xdr:cNvPr>
        <xdr:cNvGrpSpPr/>
      </xdr:nvGrpSpPr>
      <xdr:grpSpPr>
        <a:xfrm>
          <a:off x="503518" y="145676"/>
          <a:ext cx="4304802" cy="824130"/>
          <a:chOff x="251520" y="2713484"/>
          <a:chExt cx="4511364" cy="84927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7C6660-C023-143D-5E3D-22B6A19780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A1E7A45-A270-76AB-20F7-E949BECDE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220422</xdr:colOff>
      <xdr:row>2</xdr:row>
      <xdr:rowOff>219808</xdr:rowOff>
    </xdr:from>
    <xdr:to>
      <xdr:col>1</xdr:col>
      <xdr:colOff>1474465</xdr:colOff>
      <xdr:row>3</xdr:row>
      <xdr:rowOff>391045</xdr:rowOff>
    </xdr:to>
    <xdr:pic>
      <xdr:nvPicPr>
        <xdr:cNvPr id="2" name="Imagem 5" descr="Desenho de personagem de desenho animado&#10;&#10;O conteúdo gerado por IA pode estar incorreto.">
          <a:extLst>
            <a:ext uri="{FF2B5EF4-FFF2-40B4-BE49-F238E27FC236}">
              <a16:creationId xmlns:a16="http://schemas.microsoft.com/office/drawing/2014/main" id="{382FF0BC-393C-C05E-8E8A-58B11D0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22" y="607377"/>
          <a:ext cx="1257218" cy="39110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314047</xdr:colOff>
      <xdr:row>2</xdr:row>
      <xdr:rowOff>118403</xdr:rowOff>
    </xdr:from>
    <xdr:to>
      <xdr:col>5</xdr:col>
      <xdr:colOff>1421913</xdr:colOff>
      <xdr:row>5</xdr:row>
      <xdr:rowOff>12320</xdr:rowOff>
    </xdr:to>
    <xdr:pic>
      <xdr:nvPicPr>
        <xdr:cNvPr id="4" name="Imagem 4" descr="Logotipo&#10;&#10;O conteúdo gerado por IA pode estar incorreto.">
          <a:extLst>
            <a:ext uri="{FF2B5EF4-FFF2-40B4-BE49-F238E27FC236}">
              <a16:creationId xmlns:a16="http://schemas.microsoft.com/office/drawing/2014/main" id="{93C1CD20-6BC3-3C0B-29B3-97874837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3177" y="601555"/>
          <a:ext cx="1107866" cy="68903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opetrol.sharepoint.com/sites/Sirus/Documentos%20compartidos/4_Minuta%20Bases%20Proceso%20Comercializacion/Anexo%205.%20Formato%20Solicitud%20de%20Cantidades.xlsx" TargetMode="External"/><Relationship Id="rId1" Type="http://schemas.openxmlformats.org/officeDocument/2006/relationships/externalLinkPath" Target="https://ecopetrol.sharepoint.com/sites/Sirus/Documentos%20compartidos/4_Minuta%20Bases%20Proceso%20Comercializacion/Anexo%205.%20Formato%20Solicitud%20de%20Ca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s"/>
      <sheetName val="Listas"/>
      <sheetName val="Comercialización Sirius"/>
      <sheetName val="OPERADORES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94773D-4E1E-4C1B-9152-9D17FFAB019D}" name="Tabla2" displayName="Tabla2" ref="V8:AN21" totalsRowCount="1" headerRowDxfId="64" dataDxfId="63" totalsRowDxfId="62">
  <autoFilter ref="V8:AN20" xr:uid="{B994773D-4E1E-4C1B-9152-9D17FFAB019D}"/>
  <tableColumns count="19">
    <tableColumn id="1" xr3:uid="{1FB03329-51B5-40F2-AEE5-4DC3DF05DE41}" name="Tipo de Demanda" totalsRowLabel="Total" dataDxfId="61" totalsRowDxfId="60"/>
    <tableColumn id="2" xr3:uid="{06969CFA-7AC9-4262-92CD-CD83F2B8CFB3}" name="Sector de Consumo" dataDxfId="59" totalsRowDxfId="58"/>
    <tableColumn id="3" xr3:uid="{4740EDEA-6A37-4D49-A210-B00165F65A61}" name="Restricción de Transporte" dataDxfId="57" totalsRowDxfId="56"/>
    <tableColumn id="19" xr3:uid="{5DA473AF-129B-41E2-9631-403BFA7D7A22}" name="Punto de Entrega" dataDxfId="55" totalsRowDxfId="54"/>
    <tableColumn id="4" xr3:uid="{D7A0CC02-8BFC-4506-8D08-D2C044C33DFA}" name="Trimestre 3" totalsRowFunction="sum" dataDxfId="53" totalsRowDxfId="52"/>
    <tableColumn id="5" xr3:uid="{A5E8C3BF-60A4-40AD-BB31-05F9D89F69B9}" name="Trimestre 4" totalsRowFunction="sum" dataDxfId="51" totalsRowDxfId="50"/>
    <tableColumn id="6" xr3:uid="{32AF911D-4410-4F5F-A222-6AA8A1732342}" name="Trimestre 5" totalsRowFunction="sum" dataDxfId="49" totalsRowDxfId="48"/>
    <tableColumn id="7" xr3:uid="{13683459-EFFA-4D1A-8185-5A0935624EFA}" name="Trimestre 6" totalsRowFunction="sum" dataDxfId="47" totalsRowDxfId="46"/>
    <tableColumn id="8" xr3:uid="{3FC336E2-5080-4D9F-B946-69EC86AE07CA}" name="Trimestre 7" totalsRowFunction="sum" dataDxfId="45" totalsRowDxfId="44"/>
    <tableColumn id="9" xr3:uid="{DABBBE7C-EC5C-45F5-85B5-BB1C776A3D1E}" name="Trimestre 8" totalsRowFunction="sum" dataDxfId="43" totalsRowDxfId="42"/>
    <tableColumn id="10" xr3:uid="{8559B384-9489-410E-AD22-B4537EAA36A9}" name="Trimestre 9" totalsRowFunction="sum" dataDxfId="41" totalsRowDxfId="40"/>
    <tableColumn id="11" xr3:uid="{90D24678-9596-42FA-A96C-63D65F649CFD}" name="Trimestre 10" totalsRowFunction="sum" dataDxfId="39" totalsRowDxfId="38"/>
    <tableColumn id="12" xr3:uid="{7051AE5C-5D87-4CE4-B281-340D910F5E18}" name="Trimestre 11" totalsRowFunction="sum" dataDxfId="37" totalsRowDxfId="36"/>
    <tableColumn id="13" xr3:uid="{DF65AF2B-3B1D-40D6-9100-A5A7A0B67105}" name="Trimestre 12" totalsRowFunction="sum" dataDxfId="35" totalsRowDxfId="34"/>
    <tableColumn id="14" xr3:uid="{53C9DD68-5158-4F03-B3E2-74044DCA0B73}" name="Trimestre 13" totalsRowFunction="sum" dataDxfId="33" totalsRowDxfId="32"/>
    <tableColumn id="15" xr3:uid="{81629CF7-C0E8-48B1-B530-1C7D77F093D9}" name="Trimestre 14" totalsRowFunction="sum" dataDxfId="31" totalsRowDxfId="30"/>
    <tableColumn id="16" xr3:uid="{6D2CCCDF-7623-448B-8119-BA55EDC5D371}" name="Trimestre 15" totalsRowFunction="sum" dataDxfId="29" totalsRowDxfId="28"/>
    <tableColumn id="17" xr3:uid="{B122E73D-99EA-40D8-BF9E-666085F66061}" name="Trimestre 16" totalsRowFunction="sum" dataDxfId="27" totalsRowDxfId="26"/>
    <tableColumn id="18" xr3:uid="{B9DB91D1-1F69-4CD5-A52B-EE7F2CA13B0B}" name="Trimestre 17" totalsRowFunction="sum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AFF8C-AAF2-4A2E-9A87-5837CDD9C5F2}" name="Tabla1" displayName="Tabla1" ref="A3:A6" totalsRowShown="0" headerRowDxfId="23" headerRowBorderDxfId="22" tableBorderDxfId="21">
  <autoFilter ref="A3:A6" xr:uid="{4E8AFF8C-AAF2-4A2E-9A87-5837CDD9C5F2}"/>
  <tableColumns count="1">
    <tableColumn id="1" xr3:uid="{7BE70EFE-69BE-449A-B123-D80E7F024897}" name="# Produc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5198C2-A5D5-486B-A0FA-7BC3DE9331B8}" name="Tabla3" displayName="Tabla3" ref="C3:C6" totalsRowShown="0" headerRowDxfId="20" headerRowBorderDxfId="19" tableBorderDxfId="18">
  <autoFilter ref="C3:C6" xr:uid="{935198C2-A5D5-486B-A0FA-7BC3DE9331B8}"/>
  <tableColumns count="1">
    <tableColumn id="1" xr3:uid="{37302906-EC3A-4533-ADEA-3958C72DFB6C}" name="Duración (Años)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FB425F-9CB3-41C3-809D-EB46D3AB38BD}" name="Tabla4" displayName="Tabla4" ref="D3:D5" totalsRowShown="0" headerRowDxfId="17" headerRowBorderDxfId="16" tableBorderDxfId="15">
  <autoFilter ref="D3:D5" xr:uid="{E2FB425F-9CB3-41C3-809D-EB46D3AB38BD}"/>
  <tableColumns count="1">
    <tableColumn id="1" xr3:uid="{B039D659-D316-4B1E-8502-2313CC0F735E}" name="Tipo de Mercad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1CAF14-A661-48E3-8428-B80CE0465BBC}" name="Tabla5" displayName="Tabla5" ref="E3:E11" totalsRowShown="0" headerRowDxfId="14" dataDxfId="12" headerRowBorderDxfId="13" tableBorderDxfId="11">
  <autoFilter ref="E3:E11" xr:uid="{331CAF14-A661-48E3-8428-B80CE0465BBC}"/>
  <tableColumns count="1">
    <tableColumn id="1" xr3:uid="{C0F37159-00BD-4178-9F44-565B150C7C89}" name="Sector de Consumo" dataDxfId="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CCED73-53BB-430C-BB84-F178E6DF0F5E}" name="Tabla6" displayName="Tabla6" ref="G3:G6" totalsRowShown="0" headerRowDxfId="9" dataDxfId="7" headerRowBorderDxfId="8" tableBorderDxfId="6">
  <autoFilter ref="G3:G6" xr:uid="{65CCED73-53BB-430C-BB84-F178E6DF0F5E}"/>
  <tableColumns count="1">
    <tableColumn id="1" xr3:uid="{B4FCA5B4-1420-4AB8-9CFE-39349E8275D5}" name="Regulado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A6ECF3-D9F1-4985-8A8E-63254F1BB4D2}" name="Tabla7" displayName="Tabla7" ref="H3:H11" totalsRowShown="0" headerRowDxfId="4" dataDxfId="2" headerRowBorderDxfId="3" tableBorderDxfId="1">
  <autoFilter ref="H3:H11" xr:uid="{61A6ECF3-D9F1-4985-8A8E-63254F1BB4D2}"/>
  <tableColumns count="1">
    <tableColumn id="1" xr3:uid="{6B8630C6-2493-47EE-8CE8-677379B90C5D}" name="No_Regul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9F1-C352-492C-B38B-00C663C94D3C}">
  <sheetPr codeName="Hoja1"/>
  <dimension ref="B1:AN86"/>
  <sheetViews>
    <sheetView workbookViewId="0">
      <selection activeCell="R38" sqref="R38"/>
    </sheetView>
  </sheetViews>
  <sheetFormatPr baseColWidth="10" defaultColWidth="11.453125" defaultRowHeight="14.5" x14ac:dyDescent="0.35"/>
  <cols>
    <col min="1" max="1" width="2.7265625" customWidth="1"/>
    <col min="2" max="2" width="18.7265625" customWidth="1"/>
    <col min="3" max="3" width="40" customWidth="1"/>
    <col min="4" max="4" width="17.54296875" customWidth="1"/>
    <col min="22" max="23" width="20.1796875" customWidth="1"/>
    <col min="24" max="25" width="25.54296875" customWidth="1"/>
    <col min="26" max="40" width="19.453125" bestFit="1" customWidth="1"/>
  </cols>
  <sheetData>
    <row r="1" spans="2:40" ht="21" x14ac:dyDescent="0.5">
      <c r="V1" s="12" t="s">
        <v>0</v>
      </c>
    </row>
    <row r="2" spans="2:40" x14ac:dyDescent="0.35">
      <c r="B2" t="s">
        <v>0</v>
      </c>
      <c r="V2" t="s">
        <v>1</v>
      </c>
    </row>
    <row r="4" spans="2:40" ht="21" x14ac:dyDescent="0.5">
      <c r="V4" s="12" t="s">
        <v>2</v>
      </c>
    </row>
    <row r="5" spans="2:40" x14ac:dyDescent="0.35">
      <c r="B5" t="s">
        <v>2</v>
      </c>
    </row>
    <row r="6" spans="2:40" x14ac:dyDescent="0.35">
      <c r="Z6" t="s">
        <v>3</v>
      </c>
      <c r="AA6" t="s">
        <v>4</v>
      </c>
      <c r="AB6" t="s">
        <v>5</v>
      </c>
      <c r="AC6" t="s">
        <v>6</v>
      </c>
      <c r="AD6" t="s">
        <v>7</v>
      </c>
      <c r="AE6" t="s">
        <v>8</v>
      </c>
      <c r="AF6" t="s">
        <v>9</v>
      </c>
      <c r="AG6" t="s">
        <v>10</v>
      </c>
      <c r="AH6" t="s">
        <v>11</v>
      </c>
      <c r="AI6" t="s">
        <v>12</v>
      </c>
      <c r="AJ6" t="s">
        <v>13</v>
      </c>
      <c r="AK6" t="s">
        <v>14</v>
      </c>
      <c r="AL6" t="s">
        <v>15</v>
      </c>
      <c r="AM6" t="s">
        <v>16</v>
      </c>
      <c r="AN6" t="s">
        <v>17</v>
      </c>
    </row>
    <row r="7" spans="2:40" x14ac:dyDescent="0.35">
      <c r="B7" t="s">
        <v>18</v>
      </c>
      <c r="Z7" s="16" t="str">
        <f>_xlfn.XLOOKUP(Z6,Listas!$H$3:$H$50,Listas!$Q$3:$Q$50,-1)</f>
        <v>[1-03-26] - [31-05-26]</v>
      </c>
      <c r="AA7" s="16" t="str">
        <f>_xlfn.XLOOKUP(AA6,Listas!$H$3:$H$50,Listas!$Q$3:$Q$50,-1)</f>
        <v>[1-06-26] - [31-08-26]</v>
      </c>
      <c r="AB7" s="16" t="str">
        <f>_xlfn.XLOOKUP(AB6,Listas!$H$3:$H$50,Listas!$Q$3:$Q$50,-1)</f>
        <v>[1-09-26] - [30-11-26]</v>
      </c>
      <c r="AC7" s="16" t="str">
        <f>_xlfn.XLOOKUP(AC6,Listas!$H$3:$H$50,Listas!$Q$3:$Q$50,-1)</f>
        <v>[1-12-26] - [28-02-27]</v>
      </c>
      <c r="AD7" s="16" t="str">
        <f>_xlfn.XLOOKUP(AD6,Listas!$H$3:$H$50,Listas!$Q$3:$Q$50,-1)</f>
        <v>[1-03-27] - [31-05-27]</v>
      </c>
      <c r="AE7" s="16" t="str">
        <f>_xlfn.XLOOKUP(AE6,Listas!$H$3:$H$50,Listas!$Q$3:$Q$50,-1)</f>
        <v>[1-06-27] - [31-08-27]</v>
      </c>
      <c r="AF7" s="16" t="str">
        <f>_xlfn.XLOOKUP(AF6,Listas!$H$3:$H$50,Listas!$Q$3:$Q$50,-1)</f>
        <v>[1-09-27] - [30-11-27]</v>
      </c>
      <c r="AG7" s="16" t="str">
        <f>_xlfn.XLOOKUP(AG6,Listas!$H$3:$H$50,Listas!$Q$3:$Q$50,-1)</f>
        <v>[1-12-27] - [29-02-28]</v>
      </c>
      <c r="AH7" s="16" t="str">
        <f>_xlfn.XLOOKUP(AH6,Listas!$H$3:$H$50,Listas!$Q$3:$Q$50,-1)</f>
        <v>[1-03-28] - [31-05-28]</v>
      </c>
      <c r="AI7" s="16" t="str">
        <f>_xlfn.XLOOKUP(AI6,Listas!$H$3:$H$50,Listas!$Q$3:$Q$50,-1)</f>
        <v>[1-06-28] - [31-08-28]</v>
      </c>
      <c r="AJ7" s="16" t="str">
        <f>_xlfn.XLOOKUP(AJ6,Listas!$H$3:$H$50,Listas!$Q$3:$Q$50,-1)</f>
        <v>[1-09-28] - [30-11-28]</v>
      </c>
      <c r="AK7" s="16" t="str">
        <f>_xlfn.XLOOKUP(AK6,Listas!$H$3:$H$50,Listas!$Q$3:$Q$50,-1)</f>
        <v>[1-12-28] - [28-02-29]</v>
      </c>
      <c r="AL7" s="16" t="str">
        <f>_xlfn.XLOOKUP(AL6,Listas!$H$3:$H$50,Listas!$Q$3:$Q$50,-1)</f>
        <v>[1-03-29] - [31-05-29]</v>
      </c>
      <c r="AM7" s="16" t="str">
        <f>_xlfn.XLOOKUP(AM6,Listas!$H$3:$H$50,Listas!$Q$3:$Q$50,-1)</f>
        <v>[1-06-29] - [31-08-29]</v>
      </c>
      <c r="AN7" s="16" t="str">
        <f>_xlfn.XLOOKUP(AN6,Listas!$H$3:$H$50,Listas!$Q$3:$Q$50,-1)</f>
        <v>[1-09-29] - [30-11-29]</v>
      </c>
    </row>
    <row r="8" spans="2:40" ht="23" x14ac:dyDescent="0.35">
      <c r="B8" s="1" t="s">
        <v>19</v>
      </c>
      <c r="C8" s="1" t="s">
        <v>20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V8" s="2" t="s">
        <v>19</v>
      </c>
      <c r="W8" s="2" t="s">
        <v>21</v>
      </c>
      <c r="X8" s="2" t="s">
        <v>22</v>
      </c>
      <c r="Y8" s="2" t="s">
        <v>23</v>
      </c>
      <c r="Z8" s="15" t="s">
        <v>3</v>
      </c>
      <c r="AA8" s="15" t="s">
        <v>4</v>
      </c>
      <c r="AB8" s="15" t="s">
        <v>5</v>
      </c>
      <c r="AC8" s="15" t="s">
        <v>6</v>
      </c>
      <c r="AD8" s="15" t="s">
        <v>7</v>
      </c>
      <c r="AE8" s="15" t="s">
        <v>8</v>
      </c>
      <c r="AF8" s="15" t="s">
        <v>9</v>
      </c>
      <c r="AG8" s="15" t="s">
        <v>10</v>
      </c>
      <c r="AH8" s="15" t="s">
        <v>11</v>
      </c>
      <c r="AI8" s="15" t="s">
        <v>12</v>
      </c>
      <c r="AJ8" s="15" t="s">
        <v>13</v>
      </c>
      <c r="AK8" s="15" t="s">
        <v>14</v>
      </c>
      <c r="AL8" s="15" t="s">
        <v>15</v>
      </c>
      <c r="AM8" s="15" t="s">
        <v>16</v>
      </c>
      <c r="AN8" s="15" t="s">
        <v>17</v>
      </c>
    </row>
    <row r="9" spans="2:40" ht="23" x14ac:dyDescent="0.35">
      <c r="B9" s="3" t="s">
        <v>24</v>
      </c>
      <c r="C9" s="4" t="s">
        <v>25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T9" t="str">
        <f>_xlfn.XLOOKUP(Tabla2[[#This Row],[Sector de Consumo]],Listas!$C$8:$C$16,Listas!$D$8:$D$16,-1)</f>
        <v>NA</v>
      </c>
      <c r="U9" t="str">
        <f>_xlfn.XLOOKUP(V9,Tipo_Demanda,Listas!$A$2:$A$3,-1)</f>
        <v>Dem_Esencial</v>
      </c>
      <c r="V9" s="6" t="s">
        <v>24</v>
      </c>
      <c r="W9" s="6" t="s">
        <v>25</v>
      </c>
      <c r="X9" s="7" t="s">
        <v>26</v>
      </c>
      <c r="Y9" s="7" t="s">
        <v>27</v>
      </c>
      <c r="Z9">
        <v>10</v>
      </c>
      <c r="AA9">
        <v>10</v>
      </c>
      <c r="AB9">
        <v>10</v>
      </c>
      <c r="AC9">
        <v>10</v>
      </c>
      <c r="AD9">
        <v>10</v>
      </c>
      <c r="AE9">
        <v>10</v>
      </c>
      <c r="AF9">
        <v>10</v>
      </c>
      <c r="AG9">
        <v>10</v>
      </c>
      <c r="AH9">
        <v>10</v>
      </c>
      <c r="AI9">
        <v>10</v>
      </c>
      <c r="AJ9">
        <v>10</v>
      </c>
      <c r="AK9">
        <v>10</v>
      </c>
      <c r="AL9">
        <v>10</v>
      </c>
      <c r="AM9">
        <v>10</v>
      </c>
      <c r="AN9">
        <v>10</v>
      </c>
    </row>
    <row r="10" spans="2:40" ht="34.5" x14ac:dyDescent="0.35">
      <c r="B10" s="3" t="s">
        <v>24</v>
      </c>
      <c r="C10" s="4" t="s">
        <v>28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T10" t="str">
        <f>_xlfn.XLOOKUP(Tabla2[[#This Row],[Sector de Consumo]],Listas!$C$8:$C$16,Listas!$D$8:$D$16,-1)</f>
        <v>NA</v>
      </c>
      <c r="U10" t="str">
        <f>_xlfn.XLOOKUP(V10,Tipo_Demanda,Listas!$A$2:$A$3,-1)</f>
        <v>Dem_No_Esencial</v>
      </c>
      <c r="V10" s="6" t="s">
        <v>29</v>
      </c>
      <c r="W10" s="6" t="s">
        <v>30</v>
      </c>
      <c r="X10" s="7" t="s">
        <v>26</v>
      </c>
      <c r="Y10" s="7" t="s">
        <v>31</v>
      </c>
      <c r="Z10">
        <v>20</v>
      </c>
      <c r="AA10">
        <v>0</v>
      </c>
      <c r="AB10">
        <v>0</v>
      </c>
      <c r="AC10">
        <v>0</v>
      </c>
      <c r="AD10">
        <v>10</v>
      </c>
      <c r="AE10">
        <v>10</v>
      </c>
      <c r="AF10">
        <v>10</v>
      </c>
      <c r="AG10">
        <v>10</v>
      </c>
      <c r="AH10">
        <v>10</v>
      </c>
      <c r="AI10">
        <v>10</v>
      </c>
      <c r="AJ10">
        <v>10</v>
      </c>
      <c r="AK10">
        <v>10</v>
      </c>
      <c r="AL10">
        <v>10</v>
      </c>
      <c r="AM10">
        <v>10</v>
      </c>
      <c r="AN10">
        <v>10</v>
      </c>
    </row>
    <row r="11" spans="2:40" ht="34.5" x14ac:dyDescent="0.35">
      <c r="B11" s="3" t="s">
        <v>24</v>
      </c>
      <c r="C11" s="4" t="s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T11" t="str">
        <f>_xlfn.XLOOKUP(Tabla2[[#This Row],[Sector de Consumo]],Listas!$C$8:$C$16,Listas!$D$8:$D$16,-1)</f>
        <v>Si_No</v>
      </c>
      <c r="U11" t="str">
        <f>_xlfn.XLOOKUP(V11,Tipo_Demanda,Listas!$A$2:$A$3,-1)</f>
        <v>Dem_Esencial</v>
      </c>
      <c r="V11" s="6" t="s">
        <v>24</v>
      </c>
      <c r="W11" s="6" t="s">
        <v>33</v>
      </c>
      <c r="X11" s="7" t="s">
        <v>34</v>
      </c>
      <c r="Y11" s="7" t="s">
        <v>31</v>
      </c>
    </row>
    <row r="12" spans="2:40" x14ac:dyDescent="0.35">
      <c r="B12" s="3" t="s">
        <v>24</v>
      </c>
      <c r="C12" s="4" t="s">
        <v>35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T12">
        <f>_xlfn.XLOOKUP(Tabla2[[#This Row],[Sector de Consumo]],Listas!$C$8:$C$16,Listas!$D$8:$D$16,-1)</f>
        <v>-1</v>
      </c>
      <c r="U12">
        <f>_xlfn.XLOOKUP(V12,Tipo_Demanda,Listas!$A$2:$A$3,-1)</f>
        <v>-1</v>
      </c>
      <c r="V12" s="8"/>
      <c r="W12" s="7"/>
      <c r="X12" s="7"/>
      <c r="Y12" s="7"/>
    </row>
    <row r="13" spans="2:40" x14ac:dyDescent="0.35">
      <c r="B13" s="3" t="s">
        <v>24</v>
      </c>
      <c r="C13" s="4" t="s">
        <v>36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T13">
        <f>_xlfn.XLOOKUP(Tabla2[[#This Row],[Sector de Consumo]],Listas!$C$8:$C$16,Listas!$D$8:$D$16,-1)</f>
        <v>-1</v>
      </c>
      <c r="U13">
        <f>_xlfn.XLOOKUP(V13,Tipo_Demanda,Listas!$A$2:$A$3,-1)</f>
        <v>-1</v>
      </c>
      <c r="V13" s="8"/>
      <c r="W13" s="7"/>
      <c r="X13" s="7"/>
      <c r="Y13" s="7"/>
    </row>
    <row r="14" spans="2:40" ht="57.5" x14ac:dyDescent="0.35">
      <c r="B14" s="3" t="s">
        <v>24</v>
      </c>
      <c r="C14" s="4" t="s">
        <v>37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T14">
        <f>_xlfn.XLOOKUP(Tabla2[[#This Row],[Sector de Consumo]],Listas!$C$8:$C$16,Listas!$D$8:$D$16,-1)</f>
        <v>-1</v>
      </c>
      <c r="U14">
        <f>_xlfn.XLOOKUP(V14,Tipo_Demanda,Listas!$A$2:$A$3,-1)</f>
        <v>-1</v>
      </c>
      <c r="V14" s="8"/>
      <c r="W14" s="7"/>
      <c r="X14" s="7"/>
      <c r="Y14" s="7"/>
    </row>
    <row r="15" spans="2:40" ht="57.5" x14ac:dyDescent="0.35">
      <c r="B15" s="3" t="s">
        <v>24</v>
      </c>
      <c r="C15" s="4" t="s">
        <v>38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T15">
        <f>_xlfn.XLOOKUP(Tabla2[[#This Row],[Sector de Consumo]],Listas!$C$8:$C$16,Listas!$D$8:$D$16,-1)</f>
        <v>-1</v>
      </c>
      <c r="U15">
        <f>_xlfn.XLOOKUP(V15,Tipo_Demanda,Listas!$A$2:$A$3,-1)</f>
        <v>-1</v>
      </c>
      <c r="V15" s="8"/>
      <c r="W15" s="7"/>
      <c r="X15" s="7"/>
      <c r="Y15" s="7"/>
    </row>
    <row r="16" spans="2:40" ht="23" x14ac:dyDescent="0.35">
      <c r="B16" s="3" t="s">
        <v>29</v>
      </c>
      <c r="C16" s="4" t="s">
        <v>39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T16">
        <f>_xlfn.XLOOKUP(Tabla2[[#This Row],[Sector de Consumo]],Listas!$C$8:$C$16,Listas!$D$8:$D$16,-1)</f>
        <v>-1</v>
      </c>
      <c r="U16">
        <f>_xlfn.XLOOKUP(V16,Tipo_Demanda,Listas!$A$2:$A$3,-1)</f>
        <v>-1</v>
      </c>
      <c r="V16" s="8"/>
      <c r="W16" s="7"/>
      <c r="X16" s="7"/>
      <c r="Y16" s="7"/>
    </row>
    <row r="17" spans="2:40" ht="23" x14ac:dyDescent="0.35">
      <c r="B17" s="3" t="s">
        <v>29</v>
      </c>
      <c r="C17" s="4" t="s">
        <v>40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T17">
        <f>_xlfn.XLOOKUP(Tabla2[[#This Row],[Sector de Consumo]],Listas!$C$8:$C$16,Listas!$D$8:$D$16,-1)</f>
        <v>-1</v>
      </c>
      <c r="U17">
        <f>_xlfn.XLOOKUP(V17,Tipo_Demanda,Listas!$A$2:$A$3,-1)</f>
        <v>-1</v>
      </c>
      <c r="V17" s="8"/>
      <c r="W17" s="7"/>
      <c r="X17" s="7"/>
      <c r="Y17" s="7"/>
    </row>
    <row r="18" spans="2:40" ht="23" x14ac:dyDescent="0.35">
      <c r="B18" s="3" t="s">
        <v>29</v>
      </c>
      <c r="C18" s="4" t="s">
        <v>30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T18">
        <f>_xlfn.XLOOKUP(Tabla2[[#This Row],[Sector de Consumo]],Listas!$C$8:$C$16,Listas!$D$8:$D$16,-1)</f>
        <v>-1</v>
      </c>
      <c r="U18">
        <f>_xlfn.XLOOKUP(V18,Tipo_Demanda,Listas!$A$2:$A$3,-1)</f>
        <v>-1</v>
      </c>
      <c r="V18" s="8"/>
      <c r="W18" s="7"/>
      <c r="X18" s="7"/>
      <c r="Y18" s="7"/>
    </row>
    <row r="19" spans="2:40" ht="23.25" customHeight="1" x14ac:dyDescent="0.35">
      <c r="B19" s="3" t="s">
        <v>29</v>
      </c>
      <c r="C19" s="4" t="s">
        <v>41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T19">
        <f>_xlfn.XLOOKUP(Tabla2[[#This Row],[Sector de Consumo]],Listas!$C$8:$C$16,Listas!$D$8:$D$16,-1)</f>
        <v>-1</v>
      </c>
      <c r="U19">
        <f>_xlfn.XLOOKUP(V19,Tipo_Demanda,Listas!$A$2:$A$3,-1)</f>
        <v>-1</v>
      </c>
      <c r="V19" s="8"/>
      <c r="W19" s="7"/>
      <c r="X19" s="7"/>
      <c r="Y19" s="7"/>
    </row>
    <row r="20" spans="2:40" ht="23" x14ac:dyDescent="0.35">
      <c r="B20" s="3" t="s">
        <v>29</v>
      </c>
      <c r="C20" s="4" t="s">
        <v>42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T20">
        <f>_xlfn.XLOOKUP(Tabla2[[#This Row],[Sector de Consumo]],Listas!$C$8:$C$16,Listas!$D$8:$D$16,-1)</f>
        <v>-1</v>
      </c>
      <c r="U20">
        <f>_xlfn.XLOOKUP(V20,Tipo_Demanda,Listas!$A$2:$A$3,-1)</f>
        <v>-1</v>
      </c>
      <c r="V20" s="8"/>
      <c r="W20" s="7"/>
      <c r="X20" s="7"/>
      <c r="Y20" s="7"/>
    </row>
    <row r="21" spans="2:40" x14ac:dyDescent="0.35">
      <c r="B21" s="3"/>
      <c r="C21" s="3" t="s">
        <v>43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V21" s="8" t="s">
        <v>44</v>
      </c>
      <c r="W21" s="7"/>
      <c r="X21" s="7"/>
      <c r="Y21" s="7"/>
      <c r="Z21">
        <f>SUBTOTAL(109,Tabla2[Trimestre 3])</f>
        <v>30</v>
      </c>
      <c r="AA21">
        <f>SUBTOTAL(109,Tabla2[Trimestre 4])</f>
        <v>10</v>
      </c>
      <c r="AB21">
        <f>SUBTOTAL(109,Tabla2[Trimestre 5])</f>
        <v>10</v>
      </c>
      <c r="AC21">
        <f>SUBTOTAL(109,Tabla2[Trimestre 6])</f>
        <v>10</v>
      </c>
      <c r="AD21">
        <f>SUBTOTAL(109,Tabla2[Trimestre 7])</f>
        <v>20</v>
      </c>
      <c r="AE21">
        <f>SUBTOTAL(109,Tabla2[Trimestre 8])</f>
        <v>20</v>
      </c>
      <c r="AF21">
        <f>SUBTOTAL(109,Tabla2[Trimestre 9])</f>
        <v>20</v>
      </c>
      <c r="AG21">
        <f>SUBTOTAL(109,Tabla2[Trimestre 10])</f>
        <v>20</v>
      </c>
      <c r="AH21">
        <f>SUBTOTAL(109,Tabla2[Trimestre 11])</f>
        <v>20</v>
      </c>
      <c r="AI21">
        <f>SUBTOTAL(109,Tabla2[Trimestre 12])</f>
        <v>20</v>
      </c>
      <c r="AJ21">
        <f>SUBTOTAL(109,Tabla2[Trimestre 13])</f>
        <v>20</v>
      </c>
      <c r="AK21">
        <f>SUBTOTAL(109,Tabla2[Trimestre 14])</f>
        <v>20</v>
      </c>
      <c r="AL21">
        <f>SUBTOTAL(109,Tabla2[Trimestre 15])</f>
        <v>20</v>
      </c>
      <c r="AM21">
        <f>SUBTOTAL(109,Tabla2[Trimestre 16])</f>
        <v>20</v>
      </c>
      <c r="AN21">
        <f>SUBTOTAL(109,Tabla2[Trimestre 17])</f>
        <v>20</v>
      </c>
    </row>
    <row r="22" spans="2:40" x14ac:dyDescent="0.35">
      <c r="B22" s="10"/>
    </row>
    <row r="23" spans="2:40" x14ac:dyDescent="0.35">
      <c r="B23" s="10"/>
    </row>
    <row r="24" spans="2:40" x14ac:dyDescent="0.35">
      <c r="B24" t="s">
        <v>45</v>
      </c>
    </row>
    <row r="25" spans="2:40" ht="23" x14ac:dyDescent="0.35">
      <c r="B25" s="1" t="s">
        <v>19</v>
      </c>
      <c r="C25" s="1" t="s">
        <v>20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 t="s">
        <v>14</v>
      </c>
      <c r="P25" s="1" t="s">
        <v>15</v>
      </c>
      <c r="Q25" s="1" t="s">
        <v>16</v>
      </c>
      <c r="R25" s="1" t="s">
        <v>17</v>
      </c>
    </row>
    <row r="26" spans="2:40" ht="23" x14ac:dyDescent="0.35">
      <c r="B26" s="3" t="s">
        <v>24</v>
      </c>
      <c r="C26" s="4" t="s">
        <v>25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</row>
    <row r="27" spans="2:40" ht="34.5" x14ac:dyDescent="0.35">
      <c r="B27" s="3" t="s">
        <v>24</v>
      </c>
      <c r="C27" s="4" t="s">
        <v>28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2:40" ht="34.5" x14ac:dyDescent="0.35">
      <c r="B28" s="3" t="s">
        <v>24</v>
      </c>
      <c r="C28" s="4" t="s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2:40" x14ac:dyDescent="0.35">
      <c r="B29" s="3" t="s">
        <v>24</v>
      </c>
      <c r="C29" s="4" t="s">
        <v>35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</row>
    <row r="30" spans="2:40" x14ac:dyDescent="0.35">
      <c r="B30" s="3" t="s">
        <v>24</v>
      </c>
      <c r="C30" s="4" t="s">
        <v>36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2:40" ht="57.5" x14ac:dyDescent="0.35">
      <c r="B31" s="3" t="s">
        <v>24</v>
      </c>
      <c r="C31" s="4" t="s">
        <v>37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2:40" ht="57.5" x14ac:dyDescent="0.35">
      <c r="B32" s="3" t="s">
        <v>24</v>
      </c>
      <c r="C32" s="4" t="s">
        <v>38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2:18" ht="23" x14ac:dyDescent="0.35">
      <c r="B33" s="3" t="s">
        <v>29</v>
      </c>
      <c r="C33" s="4" t="s">
        <v>39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2:18" ht="23" x14ac:dyDescent="0.35">
      <c r="B34" s="3" t="s">
        <v>29</v>
      </c>
      <c r="C34" s="4" t="s">
        <v>40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2:18" ht="23" x14ac:dyDescent="0.35">
      <c r="B35" s="3" t="s">
        <v>29</v>
      </c>
      <c r="C35" s="4" t="s">
        <v>30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2:18" ht="23" x14ac:dyDescent="0.35">
      <c r="B36" s="3" t="s">
        <v>29</v>
      </c>
      <c r="C36" s="4" t="s">
        <v>41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2:18" ht="23" x14ac:dyDescent="0.35">
      <c r="B37" s="3" t="s">
        <v>29</v>
      </c>
      <c r="C37" s="4" t="s">
        <v>42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2:18" x14ac:dyDescent="0.35">
      <c r="B38" s="3"/>
      <c r="C38" s="3" t="s">
        <v>43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41" spans="2:18" x14ac:dyDescent="0.35">
      <c r="B41" t="s">
        <v>46</v>
      </c>
    </row>
    <row r="42" spans="2:18" ht="34.5" x14ac:dyDescent="0.35">
      <c r="B42" s="1" t="s">
        <v>19</v>
      </c>
      <c r="C42" s="1" t="s">
        <v>20</v>
      </c>
      <c r="D42" s="1" t="s">
        <v>47</v>
      </c>
    </row>
    <row r="43" spans="2:18" ht="23" x14ac:dyDescent="0.35">
      <c r="B43" s="3" t="s">
        <v>24</v>
      </c>
      <c r="C43" s="4" t="s">
        <v>25</v>
      </c>
      <c r="D43" s="5">
        <v>0</v>
      </c>
    </row>
    <row r="44" spans="2:18" ht="23" x14ac:dyDescent="0.35">
      <c r="B44" s="3" t="s">
        <v>24</v>
      </c>
      <c r="C44" s="4" t="s">
        <v>33</v>
      </c>
      <c r="D44" s="5">
        <v>0</v>
      </c>
    </row>
    <row r="45" spans="2:18" x14ac:dyDescent="0.35">
      <c r="B45" s="3" t="s">
        <v>24</v>
      </c>
      <c r="C45" s="4" t="s">
        <v>48</v>
      </c>
      <c r="D45" s="5">
        <v>0</v>
      </c>
    </row>
    <row r="46" spans="2:18" ht="46" x14ac:dyDescent="0.35">
      <c r="B46" s="3" t="s">
        <v>24</v>
      </c>
      <c r="C46" s="4" t="s">
        <v>49</v>
      </c>
      <c r="D46" s="5">
        <v>0</v>
      </c>
    </row>
    <row r="47" spans="2:18" ht="23" x14ac:dyDescent="0.35">
      <c r="B47" s="3" t="s">
        <v>29</v>
      </c>
      <c r="C47" s="4" t="s">
        <v>39</v>
      </c>
      <c r="D47" s="5">
        <v>0</v>
      </c>
    </row>
    <row r="48" spans="2:18" ht="23" x14ac:dyDescent="0.35">
      <c r="B48" s="3" t="s">
        <v>29</v>
      </c>
      <c r="C48" s="4" t="s">
        <v>40</v>
      </c>
      <c r="D48" s="5">
        <v>0</v>
      </c>
    </row>
    <row r="49" spans="2:6" ht="23" x14ac:dyDescent="0.35">
      <c r="B49" s="3" t="s">
        <v>29</v>
      </c>
      <c r="C49" s="4" t="s">
        <v>30</v>
      </c>
      <c r="D49" s="5">
        <v>0</v>
      </c>
    </row>
    <row r="50" spans="2:6" ht="23" x14ac:dyDescent="0.35">
      <c r="B50" s="3" t="s">
        <v>29</v>
      </c>
      <c r="C50" s="4" t="s">
        <v>41</v>
      </c>
      <c r="D50" s="5">
        <v>0</v>
      </c>
    </row>
    <row r="51" spans="2:6" ht="23" x14ac:dyDescent="0.35">
      <c r="B51" s="3" t="s">
        <v>29</v>
      </c>
      <c r="C51" s="4" t="s">
        <v>42</v>
      </c>
      <c r="D51" s="5">
        <v>0</v>
      </c>
    </row>
    <row r="52" spans="2:6" x14ac:dyDescent="0.35">
      <c r="B52" s="3"/>
      <c r="C52" s="3" t="s">
        <v>43</v>
      </c>
      <c r="D52" s="9">
        <v>0</v>
      </c>
    </row>
    <row r="55" spans="2:6" x14ac:dyDescent="0.35">
      <c r="B55" t="s">
        <v>18</v>
      </c>
    </row>
    <row r="56" spans="2:6" x14ac:dyDescent="0.35">
      <c r="B56" s="1" t="s">
        <v>19</v>
      </c>
      <c r="C56" s="1" t="s">
        <v>20</v>
      </c>
      <c r="D56" s="11">
        <v>45992</v>
      </c>
      <c r="E56" s="11">
        <v>46023</v>
      </c>
      <c r="F56" s="11">
        <v>46054</v>
      </c>
    </row>
    <row r="57" spans="2:6" ht="23" x14ac:dyDescent="0.35">
      <c r="B57" s="3" t="s">
        <v>24</v>
      </c>
      <c r="C57" s="4" t="s">
        <v>25</v>
      </c>
      <c r="D57" s="5">
        <v>0</v>
      </c>
      <c r="E57" s="5">
        <v>0</v>
      </c>
      <c r="F57" s="5">
        <v>0</v>
      </c>
    </row>
    <row r="58" spans="2:6" ht="34.5" x14ac:dyDescent="0.35">
      <c r="B58" s="3" t="s">
        <v>24</v>
      </c>
      <c r="C58" s="4" t="s">
        <v>28</v>
      </c>
      <c r="D58" s="5">
        <v>0</v>
      </c>
      <c r="E58" s="5">
        <v>0</v>
      </c>
      <c r="F58" s="5">
        <v>0</v>
      </c>
    </row>
    <row r="59" spans="2:6" ht="34.5" x14ac:dyDescent="0.35">
      <c r="B59" s="3" t="s">
        <v>24</v>
      </c>
      <c r="C59" s="4" t="s">
        <v>32</v>
      </c>
      <c r="D59" s="5">
        <v>0</v>
      </c>
      <c r="E59" s="5">
        <v>0</v>
      </c>
      <c r="F59" s="5">
        <v>0</v>
      </c>
    </row>
    <row r="60" spans="2:6" x14ac:dyDescent="0.35">
      <c r="B60" s="3" t="s">
        <v>24</v>
      </c>
      <c r="C60" s="4" t="s">
        <v>35</v>
      </c>
      <c r="D60" s="5">
        <v>0</v>
      </c>
      <c r="E60" s="5">
        <v>0</v>
      </c>
      <c r="F60" s="5">
        <v>0</v>
      </c>
    </row>
    <row r="61" spans="2:6" x14ac:dyDescent="0.35">
      <c r="B61" s="3" t="s">
        <v>24</v>
      </c>
      <c r="C61" s="4" t="s">
        <v>36</v>
      </c>
      <c r="D61" s="5">
        <v>0</v>
      </c>
      <c r="E61" s="5">
        <v>0</v>
      </c>
      <c r="F61" s="5">
        <v>0</v>
      </c>
    </row>
    <row r="62" spans="2:6" ht="57.5" x14ac:dyDescent="0.35">
      <c r="B62" s="3" t="s">
        <v>24</v>
      </c>
      <c r="C62" s="4" t="s">
        <v>37</v>
      </c>
      <c r="D62" s="5">
        <v>0</v>
      </c>
      <c r="E62" s="5">
        <v>0</v>
      </c>
      <c r="F62" s="5">
        <v>0</v>
      </c>
    </row>
    <row r="63" spans="2:6" ht="57.5" x14ac:dyDescent="0.35">
      <c r="B63" s="3" t="s">
        <v>24</v>
      </c>
      <c r="C63" s="4" t="s">
        <v>38</v>
      </c>
      <c r="D63" s="5">
        <v>0</v>
      </c>
      <c r="E63" s="5">
        <v>0</v>
      </c>
      <c r="F63" s="5">
        <v>0</v>
      </c>
    </row>
    <row r="64" spans="2:6" ht="23" x14ac:dyDescent="0.35">
      <c r="B64" s="3" t="s">
        <v>29</v>
      </c>
      <c r="C64" s="4" t="s">
        <v>39</v>
      </c>
      <c r="D64" s="5">
        <v>0</v>
      </c>
      <c r="E64" s="5">
        <v>0</v>
      </c>
      <c r="F64" s="5">
        <v>0</v>
      </c>
    </row>
    <row r="65" spans="2:6" ht="23" x14ac:dyDescent="0.35">
      <c r="B65" s="3" t="s">
        <v>29</v>
      </c>
      <c r="C65" s="4" t="s">
        <v>40</v>
      </c>
      <c r="D65" s="5">
        <v>0</v>
      </c>
      <c r="E65" s="5">
        <v>0</v>
      </c>
      <c r="F65" s="5">
        <v>0</v>
      </c>
    </row>
    <row r="66" spans="2:6" ht="23" x14ac:dyDescent="0.35">
      <c r="B66" s="3" t="s">
        <v>29</v>
      </c>
      <c r="C66" s="4" t="s">
        <v>30</v>
      </c>
      <c r="D66" s="5">
        <v>0</v>
      </c>
      <c r="E66" s="5">
        <v>0</v>
      </c>
      <c r="F66" s="5">
        <v>0</v>
      </c>
    </row>
    <row r="67" spans="2:6" ht="23" x14ac:dyDescent="0.35">
      <c r="B67" s="3" t="s">
        <v>29</v>
      </c>
      <c r="C67" s="4" t="s">
        <v>41</v>
      </c>
      <c r="D67" s="5">
        <v>0</v>
      </c>
      <c r="E67" s="5">
        <v>0</v>
      </c>
      <c r="F67" s="5">
        <v>0</v>
      </c>
    </row>
    <row r="68" spans="2:6" ht="23" x14ac:dyDescent="0.35">
      <c r="B68" s="3" t="s">
        <v>29</v>
      </c>
      <c r="C68" s="4" t="s">
        <v>42</v>
      </c>
      <c r="D68" s="5">
        <v>0</v>
      </c>
      <c r="E68" s="5">
        <v>0</v>
      </c>
      <c r="F68" s="5">
        <v>0</v>
      </c>
    </row>
    <row r="69" spans="2:6" x14ac:dyDescent="0.35">
      <c r="B69" s="3"/>
      <c r="C69" s="3" t="s">
        <v>43</v>
      </c>
      <c r="D69" s="9">
        <v>0</v>
      </c>
      <c r="E69" s="9">
        <v>0</v>
      </c>
      <c r="F69" s="9">
        <v>0</v>
      </c>
    </row>
    <row r="70" spans="2:6" x14ac:dyDescent="0.35">
      <c r="B70" s="10"/>
    </row>
    <row r="71" spans="2:6" x14ac:dyDescent="0.35">
      <c r="B71" s="10"/>
    </row>
    <row r="72" spans="2:6" x14ac:dyDescent="0.35">
      <c r="B72" t="s">
        <v>45</v>
      </c>
    </row>
    <row r="73" spans="2:6" x14ac:dyDescent="0.35">
      <c r="B73" s="1" t="s">
        <v>19</v>
      </c>
      <c r="C73" s="1" t="s">
        <v>20</v>
      </c>
      <c r="D73" s="11">
        <v>45992</v>
      </c>
      <c r="E73" s="11">
        <v>46023</v>
      </c>
      <c r="F73" s="11">
        <v>46054</v>
      </c>
    </row>
    <row r="74" spans="2:6" ht="23" x14ac:dyDescent="0.35">
      <c r="B74" s="3" t="s">
        <v>24</v>
      </c>
      <c r="C74" s="4" t="s">
        <v>25</v>
      </c>
      <c r="D74" s="5">
        <v>0</v>
      </c>
      <c r="E74" s="5">
        <v>0</v>
      </c>
      <c r="F74" s="5">
        <v>0</v>
      </c>
    </row>
    <row r="75" spans="2:6" ht="34.5" x14ac:dyDescent="0.35">
      <c r="B75" s="3" t="s">
        <v>24</v>
      </c>
      <c r="C75" s="4" t="s">
        <v>28</v>
      </c>
      <c r="D75" s="5">
        <v>0</v>
      </c>
      <c r="E75" s="5">
        <v>0</v>
      </c>
      <c r="F75" s="5">
        <v>0</v>
      </c>
    </row>
    <row r="76" spans="2:6" ht="34.5" x14ac:dyDescent="0.35">
      <c r="B76" s="3" t="s">
        <v>24</v>
      </c>
      <c r="C76" s="4" t="s">
        <v>32</v>
      </c>
      <c r="D76" s="5">
        <v>0</v>
      </c>
      <c r="E76" s="5">
        <v>0</v>
      </c>
      <c r="F76" s="5">
        <v>0</v>
      </c>
    </row>
    <row r="77" spans="2:6" x14ac:dyDescent="0.35">
      <c r="B77" s="3" t="s">
        <v>24</v>
      </c>
      <c r="C77" s="4" t="s">
        <v>35</v>
      </c>
      <c r="D77" s="5">
        <v>0</v>
      </c>
      <c r="E77" s="5">
        <v>0</v>
      </c>
      <c r="F77" s="5">
        <v>0</v>
      </c>
    </row>
    <row r="78" spans="2:6" x14ac:dyDescent="0.35">
      <c r="B78" s="3" t="s">
        <v>24</v>
      </c>
      <c r="C78" s="4" t="s">
        <v>36</v>
      </c>
      <c r="D78" s="5">
        <v>0</v>
      </c>
      <c r="E78" s="5">
        <v>0</v>
      </c>
      <c r="F78" s="5">
        <v>0</v>
      </c>
    </row>
    <row r="79" spans="2:6" ht="57.5" x14ac:dyDescent="0.35">
      <c r="B79" s="3" t="s">
        <v>24</v>
      </c>
      <c r="C79" s="4" t="s">
        <v>37</v>
      </c>
      <c r="D79" s="5">
        <v>0</v>
      </c>
      <c r="E79" s="5">
        <v>0</v>
      </c>
      <c r="F79" s="5">
        <v>0</v>
      </c>
    </row>
    <row r="80" spans="2:6" ht="57.5" x14ac:dyDescent="0.35">
      <c r="B80" s="3" t="s">
        <v>24</v>
      </c>
      <c r="C80" s="4" t="s">
        <v>38</v>
      </c>
      <c r="D80" s="5">
        <v>0</v>
      </c>
      <c r="E80" s="5">
        <v>0</v>
      </c>
      <c r="F80" s="5">
        <v>0</v>
      </c>
    </row>
    <row r="81" spans="2:6" ht="23" x14ac:dyDescent="0.35">
      <c r="B81" s="3" t="s">
        <v>29</v>
      </c>
      <c r="C81" s="4" t="s">
        <v>39</v>
      </c>
      <c r="D81" s="5">
        <v>0</v>
      </c>
      <c r="E81" s="5">
        <v>0</v>
      </c>
      <c r="F81" s="5">
        <v>0</v>
      </c>
    </row>
    <row r="82" spans="2:6" ht="23" x14ac:dyDescent="0.35">
      <c r="B82" s="3" t="s">
        <v>29</v>
      </c>
      <c r="C82" s="4" t="s">
        <v>40</v>
      </c>
      <c r="D82" s="5">
        <v>0</v>
      </c>
      <c r="E82" s="5">
        <v>0</v>
      </c>
      <c r="F82" s="5">
        <v>0</v>
      </c>
    </row>
    <row r="83" spans="2:6" ht="23" x14ac:dyDescent="0.35">
      <c r="B83" s="3" t="s">
        <v>29</v>
      </c>
      <c r="C83" s="4" t="s">
        <v>30</v>
      </c>
      <c r="D83" s="5">
        <v>0</v>
      </c>
      <c r="E83" s="5">
        <v>0</v>
      </c>
      <c r="F83" s="5">
        <v>0</v>
      </c>
    </row>
    <row r="84" spans="2:6" ht="23" x14ac:dyDescent="0.35">
      <c r="B84" s="3" t="s">
        <v>29</v>
      </c>
      <c r="C84" s="4" t="s">
        <v>41</v>
      </c>
      <c r="D84" s="5">
        <v>0</v>
      </c>
      <c r="E84" s="5">
        <v>0</v>
      </c>
      <c r="F84" s="5">
        <v>0</v>
      </c>
    </row>
    <row r="85" spans="2:6" ht="23" x14ac:dyDescent="0.35">
      <c r="B85" s="3" t="s">
        <v>29</v>
      </c>
      <c r="C85" s="4" t="s">
        <v>42</v>
      </c>
      <c r="D85" s="5">
        <v>0</v>
      </c>
      <c r="E85" s="5">
        <v>0</v>
      </c>
      <c r="F85" s="5">
        <v>0</v>
      </c>
    </row>
    <row r="86" spans="2:6" x14ac:dyDescent="0.35">
      <c r="B86" s="3"/>
      <c r="C86" s="3" t="s">
        <v>43</v>
      </c>
      <c r="D86" s="9">
        <v>0</v>
      </c>
      <c r="E86" s="9">
        <v>0</v>
      </c>
      <c r="F86" s="9">
        <v>0</v>
      </c>
    </row>
  </sheetData>
  <phoneticPr fontId="4" type="noConversion"/>
  <dataValidations disablePrompts="1" count="5">
    <dataValidation type="list" allowBlank="1" showInputMessage="1" showErrorMessage="1" sqref="V9:V20" xr:uid="{B4DE34CD-1695-4B13-9E49-AF1F6C6452D9}">
      <formula1>Tipo_Demanda</formula1>
    </dataValidation>
    <dataValidation type="list" allowBlank="1" showInputMessage="1" showErrorMessage="1" sqref="W9:W20" xr:uid="{9D453794-C6FD-4E65-8783-1EB4CFCB7D2B}">
      <formula1>INDIRECT(U9)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Z9:AN20" xr:uid="{9A60CD23-37CA-4A40-B32D-0F5AD06F0E8D}">
      <formula1>0</formula1>
      <formula2>100000</formula2>
    </dataValidation>
    <dataValidation type="list" allowBlank="1" showInputMessage="1" showErrorMessage="1" sqref="Y9:Y20" xr:uid="{E7106F37-5F98-4277-A47D-256F396A0F93}">
      <formula1>PE</formula1>
    </dataValidation>
    <dataValidation type="list" allowBlank="1" showInputMessage="1" showErrorMessage="1" sqref="X9:X20" xr:uid="{62DC6120-0AF1-40E1-821D-0BE5D27B93ED}">
      <formula1>INDIRECT(T9)</formula1>
    </dataValidation>
  </dataValidations>
  <pageMargins left="0.7" right="0.7" top="0.75" bottom="0.75" header="0.3" footer="0.3"/>
  <pageSetup orientation="portrait" r:id="rId1"/>
  <headerFooter>
    <oddFooter>&amp;C_x000D_&amp;1#&amp;"Calibri"&amp;6&amp;K000000 ECP-INFORMACION PUBLICA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22E0-D3B9-4734-8B59-056BF94F94F2}">
  <sheetPr codeName="Hoja2"/>
  <dimension ref="A1:S50"/>
  <sheetViews>
    <sheetView workbookViewId="0">
      <selection activeCell="F3" sqref="F3"/>
    </sheetView>
  </sheetViews>
  <sheetFormatPr baseColWidth="10" defaultColWidth="11.453125" defaultRowHeight="14.5" x14ac:dyDescent="0.35"/>
  <cols>
    <col min="2" max="2" width="19.81640625" bestFit="1" customWidth="1"/>
    <col min="3" max="3" width="143.54296875" bestFit="1" customWidth="1"/>
    <col min="4" max="4" width="19.81640625" bestFit="1" customWidth="1"/>
    <col min="10" max="10" width="2" bestFit="1" customWidth="1"/>
    <col min="11" max="11" width="2" customWidth="1"/>
  </cols>
  <sheetData>
    <row r="1" spans="1:19" ht="30" customHeight="1" x14ac:dyDescent="0.35">
      <c r="B1" t="s">
        <v>19</v>
      </c>
      <c r="C1" t="s">
        <v>24</v>
      </c>
      <c r="D1" t="s">
        <v>29</v>
      </c>
      <c r="E1" t="s">
        <v>22</v>
      </c>
      <c r="F1" t="s">
        <v>23</v>
      </c>
      <c r="H1" s="50" t="s">
        <v>50</v>
      </c>
      <c r="I1" s="50" t="s">
        <v>51</v>
      </c>
    </row>
    <row r="2" spans="1:19" x14ac:dyDescent="0.35">
      <c r="A2" t="s">
        <v>52</v>
      </c>
      <c r="B2" t="s">
        <v>24</v>
      </c>
      <c r="C2" t="s">
        <v>25</v>
      </c>
      <c r="D2" t="s">
        <v>39</v>
      </c>
      <c r="E2" t="s">
        <v>34</v>
      </c>
      <c r="F2" t="s">
        <v>53</v>
      </c>
      <c r="H2" s="50"/>
      <c r="I2" s="50"/>
      <c r="M2" t="s">
        <v>54</v>
      </c>
      <c r="N2" t="s">
        <v>55</v>
      </c>
      <c r="Q2" t="s">
        <v>56</v>
      </c>
    </row>
    <row r="3" spans="1:19" x14ac:dyDescent="0.35">
      <c r="A3" t="s">
        <v>57</v>
      </c>
      <c r="B3" t="s">
        <v>29</v>
      </c>
      <c r="C3" t="s">
        <v>33</v>
      </c>
      <c r="D3" t="s">
        <v>30</v>
      </c>
      <c r="E3" t="s">
        <v>58</v>
      </c>
      <c r="H3" s="6" t="s">
        <v>59</v>
      </c>
      <c r="I3" s="14">
        <v>45992</v>
      </c>
      <c r="J3" s="13">
        <v>1</v>
      </c>
      <c r="K3" s="13">
        <v>0</v>
      </c>
      <c r="L3" t="str">
        <f t="shared" ref="L3:L50" si="0">TEXT(I3,"mm-yy")</f>
        <v>12-25</v>
      </c>
      <c r="M3">
        <f>IF(J3=1,1,0)</f>
        <v>1</v>
      </c>
      <c r="N3">
        <f t="shared" ref="N3:N50" si="1">IF(K3=1,DAY(EOMONTH(I3,0)),0)</f>
        <v>0</v>
      </c>
      <c r="O3" t="str">
        <f>M3&amp;"-"&amp;L3</f>
        <v>1-12-25</v>
      </c>
      <c r="P3" t="str">
        <f>N3&amp;"-"&amp;L3</f>
        <v>0-12-25</v>
      </c>
      <c r="Q3" t="str">
        <f>"["&amp;O3&amp;"] - ["&amp;P5&amp;"]"</f>
        <v>[1-12-25] - [28-02-26]</v>
      </c>
      <c r="S3" s="17" t="s">
        <v>60</v>
      </c>
    </row>
    <row r="4" spans="1:19" x14ac:dyDescent="0.35">
      <c r="C4" t="s">
        <v>48</v>
      </c>
      <c r="D4" t="s">
        <v>41</v>
      </c>
      <c r="H4" s="6" t="s">
        <v>59</v>
      </c>
      <c r="I4" s="14">
        <v>46023</v>
      </c>
      <c r="J4">
        <f t="shared" ref="J4:J50" si="2">+IF(H4&lt;&gt;H3,1,0)</f>
        <v>0</v>
      </c>
      <c r="K4">
        <f t="shared" ref="K4:K50" si="3">IF(H4&lt;&gt;H5,1,0)</f>
        <v>0</v>
      </c>
      <c r="L4" t="str">
        <f t="shared" si="0"/>
        <v>01-26</v>
      </c>
      <c r="M4">
        <f t="shared" ref="M4:M50" si="4">IF(J4=1,1,0)</f>
        <v>0</v>
      </c>
      <c r="N4">
        <f t="shared" si="1"/>
        <v>0</v>
      </c>
      <c r="O4" t="str">
        <f t="shared" ref="O4:O50" si="5">M4&amp;"-"&amp;L4</f>
        <v>0-01-26</v>
      </c>
      <c r="P4" t="str">
        <f t="shared" ref="P4:P50" si="6">N4&amp;"-"&amp;L4</f>
        <v>0-01-26</v>
      </c>
      <c r="Q4" t="str">
        <f t="shared" ref="Q4:Q50" si="7">"["&amp;O4&amp;"] - ["&amp;P6&amp;"]"</f>
        <v>[0-01-26] - [0-03-26]</v>
      </c>
      <c r="S4" s="17" t="s">
        <v>61</v>
      </c>
    </row>
    <row r="5" spans="1:19" x14ac:dyDescent="0.35">
      <c r="C5" t="s">
        <v>49</v>
      </c>
      <c r="D5" t="s">
        <v>42</v>
      </c>
      <c r="H5" s="6" t="s">
        <v>59</v>
      </c>
      <c r="I5" s="14">
        <v>46054</v>
      </c>
      <c r="J5">
        <f t="shared" si="2"/>
        <v>0</v>
      </c>
      <c r="K5">
        <f t="shared" si="3"/>
        <v>1</v>
      </c>
      <c r="L5" t="str">
        <f t="shared" si="0"/>
        <v>02-26</v>
      </c>
      <c r="M5">
        <f t="shared" si="4"/>
        <v>0</v>
      </c>
      <c r="N5">
        <f t="shared" si="1"/>
        <v>28</v>
      </c>
      <c r="O5" t="str">
        <f t="shared" si="5"/>
        <v>0-02-26</v>
      </c>
      <c r="P5" t="str">
        <f t="shared" si="6"/>
        <v>28-02-26</v>
      </c>
      <c r="Q5" t="str">
        <f t="shared" si="7"/>
        <v>[0-02-26] - [0-04-26]</v>
      </c>
      <c r="S5" s="17" t="s">
        <v>62</v>
      </c>
    </row>
    <row r="6" spans="1:19" x14ac:dyDescent="0.35">
      <c r="H6" s="6" t="s">
        <v>3</v>
      </c>
      <c r="I6" s="14">
        <v>46082</v>
      </c>
      <c r="J6">
        <f t="shared" si="2"/>
        <v>1</v>
      </c>
      <c r="K6">
        <f t="shared" si="3"/>
        <v>0</v>
      </c>
      <c r="L6" t="str">
        <f t="shared" si="0"/>
        <v>03-26</v>
      </c>
      <c r="M6">
        <f t="shared" si="4"/>
        <v>1</v>
      </c>
      <c r="N6">
        <f t="shared" si="1"/>
        <v>0</v>
      </c>
      <c r="O6" t="str">
        <f t="shared" si="5"/>
        <v>1-03-26</v>
      </c>
      <c r="P6" t="str">
        <f t="shared" si="6"/>
        <v>0-03-26</v>
      </c>
      <c r="Q6" t="str">
        <f t="shared" si="7"/>
        <v>[1-03-26] - [31-05-26]</v>
      </c>
      <c r="S6" s="17"/>
    </row>
    <row r="7" spans="1:19" x14ac:dyDescent="0.35">
      <c r="H7" s="6" t="s">
        <v>3</v>
      </c>
      <c r="I7" s="14">
        <v>46113</v>
      </c>
      <c r="J7">
        <f t="shared" si="2"/>
        <v>0</v>
      </c>
      <c r="K7">
        <f t="shared" si="3"/>
        <v>0</v>
      </c>
      <c r="L7" t="str">
        <f t="shared" si="0"/>
        <v>04-26</v>
      </c>
      <c r="M7">
        <f t="shared" si="4"/>
        <v>0</v>
      </c>
      <c r="N7">
        <f t="shared" si="1"/>
        <v>0</v>
      </c>
      <c r="O7" t="str">
        <f t="shared" si="5"/>
        <v>0-04-26</v>
      </c>
      <c r="P7" t="str">
        <f t="shared" si="6"/>
        <v>0-04-26</v>
      </c>
      <c r="Q7" t="str">
        <f t="shared" si="7"/>
        <v>[0-04-26] - [0-06-26]</v>
      </c>
    </row>
    <row r="8" spans="1:19" x14ac:dyDescent="0.35">
      <c r="C8" t="s">
        <v>63</v>
      </c>
      <c r="H8" s="6" t="s">
        <v>3</v>
      </c>
      <c r="I8" s="14">
        <v>46143</v>
      </c>
      <c r="J8">
        <f t="shared" si="2"/>
        <v>0</v>
      </c>
      <c r="K8">
        <f t="shared" si="3"/>
        <v>1</v>
      </c>
      <c r="L8" t="str">
        <f t="shared" si="0"/>
        <v>05-26</v>
      </c>
      <c r="M8">
        <f t="shared" si="4"/>
        <v>0</v>
      </c>
      <c r="N8">
        <f t="shared" si="1"/>
        <v>31</v>
      </c>
      <c r="O8" t="str">
        <f t="shared" si="5"/>
        <v>0-05-26</v>
      </c>
      <c r="P8" t="str">
        <f t="shared" si="6"/>
        <v>31-05-26</v>
      </c>
      <c r="Q8" t="str">
        <f t="shared" si="7"/>
        <v>[0-05-26] - [0-07-26]</v>
      </c>
    </row>
    <row r="9" spans="1:19" x14ac:dyDescent="0.35">
      <c r="C9" t="s">
        <v>25</v>
      </c>
      <c r="D9" t="s">
        <v>26</v>
      </c>
      <c r="H9" s="6" t="s">
        <v>4</v>
      </c>
      <c r="I9" s="14">
        <v>46174</v>
      </c>
      <c r="J9">
        <f t="shared" si="2"/>
        <v>1</v>
      </c>
      <c r="K9">
        <f t="shared" si="3"/>
        <v>0</v>
      </c>
      <c r="L9" t="str">
        <f t="shared" si="0"/>
        <v>06-26</v>
      </c>
      <c r="M9">
        <f t="shared" si="4"/>
        <v>1</v>
      </c>
      <c r="N9">
        <f t="shared" si="1"/>
        <v>0</v>
      </c>
      <c r="O9" t="str">
        <f t="shared" si="5"/>
        <v>1-06-26</v>
      </c>
      <c r="P9" t="str">
        <f t="shared" si="6"/>
        <v>0-06-26</v>
      </c>
      <c r="Q9" t="str">
        <f t="shared" si="7"/>
        <v>[1-06-26] - [31-08-26]</v>
      </c>
    </row>
    <row r="10" spans="1:19" x14ac:dyDescent="0.35">
      <c r="C10" t="s">
        <v>33</v>
      </c>
      <c r="D10" t="s">
        <v>64</v>
      </c>
      <c r="H10" s="6" t="s">
        <v>4</v>
      </c>
      <c r="I10" s="14">
        <v>46204</v>
      </c>
      <c r="J10">
        <f t="shared" si="2"/>
        <v>0</v>
      </c>
      <c r="K10">
        <f t="shared" si="3"/>
        <v>0</v>
      </c>
      <c r="L10" t="str">
        <f t="shared" si="0"/>
        <v>07-26</v>
      </c>
      <c r="M10">
        <f t="shared" si="4"/>
        <v>0</v>
      </c>
      <c r="N10">
        <f t="shared" si="1"/>
        <v>0</v>
      </c>
      <c r="O10" t="str">
        <f t="shared" si="5"/>
        <v>0-07-26</v>
      </c>
      <c r="P10" t="str">
        <f t="shared" si="6"/>
        <v>0-07-26</v>
      </c>
      <c r="Q10" t="str">
        <f t="shared" si="7"/>
        <v>[0-07-26] - [0-09-26]</v>
      </c>
    </row>
    <row r="11" spans="1:19" x14ac:dyDescent="0.35">
      <c r="C11" t="s">
        <v>48</v>
      </c>
      <c r="D11" t="s">
        <v>64</v>
      </c>
      <c r="H11" s="6" t="s">
        <v>4</v>
      </c>
      <c r="I11" s="14">
        <v>46235</v>
      </c>
      <c r="J11">
        <f t="shared" si="2"/>
        <v>0</v>
      </c>
      <c r="K11">
        <f t="shared" si="3"/>
        <v>1</v>
      </c>
      <c r="L11" t="str">
        <f t="shared" si="0"/>
        <v>08-26</v>
      </c>
      <c r="M11">
        <f t="shared" si="4"/>
        <v>0</v>
      </c>
      <c r="N11">
        <f t="shared" si="1"/>
        <v>31</v>
      </c>
      <c r="O11" t="str">
        <f t="shared" si="5"/>
        <v>0-08-26</v>
      </c>
      <c r="P11" t="str">
        <f t="shared" si="6"/>
        <v>31-08-26</v>
      </c>
      <c r="Q11" t="str">
        <f t="shared" si="7"/>
        <v>[0-08-26] - [0-10-26]</v>
      </c>
    </row>
    <row r="12" spans="1:19" x14ac:dyDescent="0.35">
      <c r="C12" t="s">
        <v>49</v>
      </c>
      <c r="D12" t="s">
        <v>64</v>
      </c>
      <c r="H12" s="6" t="s">
        <v>5</v>
      </c>
      <c r="I12" s="14">
        <v>46266</v>
      </c>
      <c r="J12">
        <f t="shared" si="2"/>
        <v>1</v>
      </c>
      <c r="K12">
        <f t="shared" si="3"/>
        <v>0</v>
      </c>
      <c r="L12" t="str">
        <f t="shared" si="0"/>
        <v>09-26</v>
      </c>
      <c r="M12">
        <f t="shared" si="4"/>
        <v>1</v>
      </c>
      <c r="N12">
        <f t="shared" si="1"/>
        <v>0</v>
      </c>
      <c r="O12" t="str">
        <f t="shared" si="5"/>
        <v>1-09-26</v>
      </c>
      <c r="P12" t="str">
        <f t="shared" si="6"/>
        <v>0-09-26</v>
      </c>
      <c r="Q12" t="str">
        <f t="shared" si="7"/>
        <v>[1-09-26] - [30-11-26]</v>
      </c>
    </row>
    <row r="13" spans="1:19" x14ac:dyDescent="0.35">
      <c r="C13" t="s">
        <v>39</v>
      </c>
      <c r="D13" t="s">
        <v>26</v>
      </c>
      <c r="H13" s="6" t="s">
        <v>5</v>
      </c>
      <c r="I13" s="14">
        <v>46296</v>
      </c>
      <c r="J13">
        <f t="shared" si="2"/>
        <v>0</v>
      </c>
      <c r="K13">
        <f t="shared" si="3"/>
        <v>0</v>
      </c>
      <c r="L13" t="str">
        <f t="shared" si="0"/>
        <v>10-26</v>
      </c>
      <c r="M13">
        <f t="shared" si="4"/>
        <v>0</v>
      </c>
      <c r="N13">
        <f t="shared" si="1"/>
        <v>0</v>
      </c>
      <c r="O13" t="str">
        <f t="shared" si="5"/>
        <v>0-10-26</v>
      </c>
      <c r="P13" t="str">
        <f t="shared" si="6"/>
        <v>0-10-26</v>
      </c>
      <c r="Q13" t="str">
        <f t="shared" si="7"/>
        <v>[0-10-26] - [0-12-26]</v>
      </c>
    </row>
    <row r="14" spans="1:19" x14ac:dyDescent="0.35">
      <c r="C14" t="s">
        <v>30</v>
      </c>
      <c r="D14" t="s">
        <v>26</v>
      </c>
      <c r="H14" s="6" t="s">
        <v>5</v>
      </c>
      <c r="I14" s="14">
        <v>46327</v>
      </c>
      <c r="J14">
        <f t="shared" si="2"/>
        <v>0</v>
      </c>
      <c r="K14">
        <f t="shared" si="3"/>
        <v>1</v>
      </c>
      <c r="L14" t="str">
        <f t="shared" si="0"/>
        <v>11-26</v>
      </c>
      <c r="M14">
        <f t="shared" si="4"/>
        <v>0</v>
      </c>
      <c r="N14">
        <f t="shared" si="1"/>
        <v>30</v>
      </c>
      <c r="O14" t="str">
        <f t="shared" si="5"/>
        <v>0-11-26</v>
      </c>
      <c r="P14" t="str">
        <f t="shared" si="6"/>
        <v>30-11-26</v>
      </c>
      <c r="Q14" t="str">
        <f t="shared" si="7"/>
        <v>[0-11-26] - [0-01-27]</v>
      </c>
    </row>
    <row r="15" spans="1:19" x14ac:dyDescent="0.35">
      <c r="C15" t="s">
        <v>41</v>
      </c>
      <c r="D15" t="s">
        <v>26</v>
      </c>
      <c r="H15" s="6" t="s">
        <v>6</v>
      </c>
      <c r="I15" s="14">
        <v>46357</v>
      </c>
      <c r="J15">
        <f t="shared" si="2"/>
        <v>1</v>
      </c>
      <c r="K15">
        <f t="shared" si="3"/>
        <v>0</v>
      </c>
      <c r="L15" t="str">
        <f t="shared" si="0"/>
        <v>12-26</v>
      </c>
      <c r="M15">
        <f t="shared" si="4"/>
        <v>1</v>
      </c>
      <c r="N15">
        <f t="shared" si="1"/>
        <v>0</v>
      </c>
      <c r="O15" t="str">
        <f t="shared" si="5"/>
        <v>1-12-26</v>
      </c>
      <c r="P15" t="str">
        <f t="shared" si="6"/>
        <v>0-12-26</v>
      </c>
      <c r="Q15" t="str">
        <f t="shared" si="7"/>
        <v>[1-12-26] - [28-02-27]</v>
      </c>
    </row>
    <row r="16" spans="1:19" x14ac:dyDescent="0.35">
      <c r="C16" t="s">
        <v>42</v>
      </c>
      <c r="H16" s="6" t="s">
        <v>6</v>
      </c>
      <c r="I16" s="14">
        <v>46388</v>
      </c>
      <c r="J16">
        <f t="shared" si="2"/>
        <v>0</v>
      </c>
      <c r="K16">
        <f t="shared" si="3"/>
        <v>0</v>
      </c>
      <c r="L16" t="str">
        <f t="shared" si="0"/>
        <v>01-27</v>
      </c>
      <c r="M16">
        <f t="shared" si="4"/>
        <v>0</v>
      </c>
      <c r="N16">
        <f t="shared" si="1"/>
        <v>0</v>
      </c>
      <c r="O16" t="str">
        <f t="shared" si="5"/>
        <v>0-01-27</v>
      </c>
      <c r="P16" t="str">
        <f t="shared" si="6"/>
        <v>0-01-27</v>
      </c>
      <c r="Q16" t="str">
        <f t="shared" si="7"/>
        <v>[0-01-27] - [0-03-27]</v>
      </c>
    </row>
    <row r="17" spans="3:17" x14ac:dyDescent="0.35">
      <c r="H17" s="6" t="s">
        <v>6</v>
      </c>
      <c r="I17" s="14">
        <v>46419</v>
      </c>
      <c r="J17">
        <f t="shared" si="2"/>
        <v>0</v>
      </c>
      <c r="K17">
        <f t="shared" si="3"/>
        <v>1</v>
      </c>
      <c r="L17" t="str">
        <f t="shared" si="0"/>
        <v>02-27</v>
      </c>
      <c r="M17">
        <f t="shared" si="4"/>
        <v>0</v>
      </c>
      <c r="N17">
        <f t="shared" si="1"/>
        <v>28</v>
      </c>
      <c r="O17" t="str">
        <f t="shared" si="5"/>
        <v>0-02-27</v>
      </c>
      <c r="P17" t="str">
        <f t="shared" si="6"/>
        <v>28-02-27</v>
      </c>
      <c r="Q17" t="str">
        <f t="shared" si="7"/>
        <v>[0-02-27] - [0-04-27]</v>
      </c>
    </row>
    <row r="18" spans="3:17" x14ac:dyDescent="0.35">
      <c r="C18" t="s">
        <v>65</v>
      </c>
      <c r="H18" s="6" t="s">
        <v>7</v>
      </c>
      <c r="I18" s="14">
        <v>46447</v>
      </c>
      <c r="J18">
        <f t="shared" si="2"/>
        <v>1</v>
      </c>
      <c r="K18">
        <f t="shared" si="3"/>
        <v>0</v>
      </c>
      <c r="L18" t="str">
        <f t="shared" si="0"/>
        <v>03-27</v>
      </c>
      <c r="M18">
        <f t="shared" si="4"/>
        <v>1</v>
      </c>
      <c r="N18">
        <f t="shared" si="1"/>
        <v>0</v>
      </c>
      <c r="O18" t="str">
        <f t="shared" si="5"/>
        <v>1-03-27</v>
      </c>
      <c r="P18" t="str">
        <f t="shared" si="6"/>
        <v>0-03-27</v>
      </c>
      <c r="Q18" t="str">
        <f t="shared" si="7"/>
        <v>[1-03-27] - [31-05-27]</v>
      </c>
    </row>
    <row r="19" spans="3:17" x14ac:dyDescent="0.35">
      <c r="H19" s="6" t="s">
        <v>7</v>
      </c>
      <c r="I19" s="14">
        <v>46478</v>
      </c>
      <c r="J19">
        <f t="shared" si="2"/>
        <v>0</v>
      </c>
      <c r="K19">
        <f t="shared" si="3"/>
        <v>0</v>
      </c>
      <c r="L19" t="str">
        <f t="shared" si="0"/>
        <v>04-27</v>
      </c>
      <c r="M19">
        <f t="shared" si="4"/>
        <v>0</v>
      </c>
      <c r="N19">
        <f t="shared" si="1"/>
        <v>0</v>
      </c>
      <c r="O19" t="str">
        <f t="shared" si="5"/>
        <v>0-04-27</v>
      </c>
      <c r="P19" t="str">
        <f t="shared" si="6"/>
        <v>0-04-27</v>
      </c>
      <c r="Q19" t="str">
        <f t="shared" si="7"/>
        <v>[0-04-27] - [0-06-27]</v>
      </c>
    </row>
    <row r="20" spans="3:17" x14ac:dyDescent="0.35">
      <c r="H20" s="6" t="s">
        <v>7</v>
      </c>
      <c r="I20" s="14">
        <v>46508</v>
      </c>
      <c r="J20">
        <f t="shared" si="2"/>
        <v>0</v>
      </c>
      <c r="K20">
        <f t="shared" si="3"/>
        <v>1</v>
      </c>
      <c r="L20" t="str">
        <f t="shared" si="0"/>
        <v>05-27</v>
      </c>
      <c r="M20">
        <f t="shared" si="4"/>
        <v>0</v>
      </c>
      <c r="N20">
        <f t="shared" si="1"/>
        <v>31</v>
      </c>
      <c r="O20" t="str">
        <f t="shared" si="5"/>
        <v>0-05-27</v>
      </c>
      <c r="P20" t="str">
        <f t="shared" si="6"/>
        <v>31-05-27</v>
      </c>
      <c r="Q20" t="str">
        <f t="shared" si="7"/>
        <v>[0-05-27] - [0-07-27]</v>
      </c>
    </row>
    <row r="21" spans="3:17" x14ac:dyDescent="0.35">
      <c r="H21" s="6" t="s">
        <v>8</v>
      </c>
      <c r="I21" s="14">
        <v>46539</v>
      </c>
      <c r="J21">
        <f t="shared" si="2"/>
        <v>1</v>
      </c>
      <c r="K21">
        <f t="shared" si="3"/>
        <v>0</v>
      </c>
      <c r="L21" t="str">
        <f t="shared" si="0"/>
        <v>06-27</v>
      </c>
      <c r="M21">
        <f t="shared" si="4"/>
        <v>1</v>
      </c>
      <c r="N21">
        <f t="shared" si="1"/>
        <v>0</v>
      </c>
      <c r="O21" t="str">
        <f t="shared" si="5"/>
        <v>1-06-27</v>
      </c>
      <c r="P21" t="str">
        <f t="shared" si="6"/>
        <v>0-06-27</v>
      </c>
      <c r="Q21" t="str">
        <f t="shared" si="7"/>
        <v>[1-06-27] - [31-08-27]</v>
      </c>
    </row>
    <row r="22" spans="3:17" x14ac:dyDescent="0.35">
      <c r="H22" s="6" t="s">
        <v>8</v>
      </c>
      <c r="I22" s="14">
        <v>46569</v>
      </c>
      <c r="J22">
        <f t="shared" si="2"/>
        <v>0</v>
      </c>
      <c r="K22">
        <f t="shared" si="3"/>
        <v>0</v>
      </c>
      <c r="L22" t="str">
        <f t="shared" si="0"/>
        <v>07-27</v>
      </c>
      <c r="M22">
        <f t="shared" si="4"/>
        <v>0</v>
      </c>
      <c r="N22">
        <f t="shared" si="1"/>
        <v>0</v>
      </c>
      <c r="O22" t="str">
        <f t="shared" si="5"/>
        <v>0-07-27</v>
      </c>
      <c r="P22" t="str">
        <f t="shared" si="6"/>
        <v>0-07-27</v>
      </c>
      <c r="Q22" t="str">
        <f t="shared" si="7"/>
        <v>[0-07-27] - [0-09-27]</v>
      </c>
    </row>
    <row r="23" spans="3:17" x14ac:dyDescent="0.35">
      <c r="H23" s="6" t="s">
        <v>8</v>
      </c>
      <c r="I23" s="14">
        <v>46600</v>
      </c>
      <c r="J23">
        <f t="shared" si="2"/>
        <v>0</v>
      </c>
      <c r="K23">
        <f t="shared" si="3"/>
        <v>1</v>
      </c>
      <c r="L23" t="str">
        <f t="shared" si="0"/>
        <v>08-27</v>
      </c>
      <c r="M23">
        <f t="shared" si="4"/>
        <v>0</v>
      </c>
      <c r="N23">
        <f t="shared" si="1"/>
        <v>31</v>
      </c>
      <c r="O23" t="str">
        <f t="shared" si="5"/>
        <v>0-08-27</v>
      </c>
      <c r="P23" t="str">
        <f t="shared" si="6"/>
        <v>31-08-27</v>
      </c>
      <c r="Q23" t="str">
        <f t="shared" si="7"/>
        <v>[0-08-27] - [0-10-27]</v>
      </c>
    </row>
    <row r="24" spans="3:17" x14ac:dyDescent="0.35">
      <c r="H24" s="6" t="s">
        <v>9</v>
      </c>
      <c r="I24" s="14">
        <v>46631</v>
      </c>
      <c r="J24">
        <f t="shared" si="2"/>
        <v>1</v>
      </c>
      <c r="K24">
        <f t="shared" si="3"/>
        <v>0</v>
      </c>
      <c r="L24" t="str">
        <f t="shared" si="0"/>
        <v>09-27</v>
      </c>
      <c r="M24">
        <f t="shared" si="4"/>
        <v>1</v>
      </c>
      <c r="N24">
        <f t="shared" si="1"/>
        <v>0</v>
      </c>
      <c r="O24" t="str">
        <f t="shared" si="5"/>
        <v>1-09-27</v>
      </c>
      <c r="P24" t="str">
        <f t="shared" si="6"/>
        <v>0-09-27</v>
      </c>
      <c r="Q24" t="str">
        <f t="shared" si="7"/>
        <v>[1-09-27] - [30-11-27]</v>
      </c>
    </row>
    <row r="25" spans="3:17" x14ac:dyDescent="0.35">
      <c r="H25" s="6" t="s">
        <v>9</v>
      </c>
      <c r="I25" s="14">
        <v>46661</v>
      </c>
      <c r="J25">
        <f t="shared" si="2"/>
        <v>0</v>
      </c>
      <c r="K25">
        <f t="shared" si="3"/>
        <v>0</v>
      </c>
      <c r="L25" t="str">
        <f t="shared" si="0"/>
        <v>10-27</v>
      </c>
      <c r="M25">
        <f t="shared" si="4"/>
        <v>0</v>
      </c>
      <c r="N25">
        <f t="shared" si="1"/>
        <v>0</v>
      </c>
      <c r="O25" t="str">
        <f t="shared" si="5"/>
        <v>0-10-27</v>
      </c>
      <c r="P25" t="str">
        <f t="shared" si="6"/>
        <v>0-10-27</v>
      </c>
      <c r="Q25" t="str">
        <f t="shared" si="7"/>
        <v>[0-10-27] - [0-12-27]</v>
      </c>
    </row>
    <row r="26" spans="3:17" x14ac:dyDescent="0.35">
      <c r="H26" s="6" t="s">
        <v>9</v>
      </c>
      <c r="I26" s="14">
        <v>46692</v>
      </c>
      <c r="J26">
        <f t="shared" si="2"/>
        <v>0</v>
      </c>
      <c r="K26">
        <f t="shared" si="3"/>
        <v>1</v>
      </c>
      <c r="L26" t="str">
        <f t="shared" si="0"/>
        <v>11-27</v>
      </c>
      <c r="M26">
        <f t="shared" si="4"/>
        <v>0</v>
      </c>
      <c r="N26">
        <f t="shared" si="1"/>
        <v>30</v>
      </c>
      <c r="O26" t="str">
        <f t="shared" si="5"/>
        <v>0-11-27</v>
      </c>
      <c r="P26" t="str">
        <f t="shared" si="6"/>
        <v>30-11-27</v>
      </c>
      <c r="Q26" t="str">
        <f t="shared" si="7"/>
        <v>[0-11-27] - [0-01-28]</v>
      </c>
    </row>
    <row r="27" spans="3:17" ht="15" customHeight="1" x14ac:dyDescent="0.35">
      <c r="H27" s="6" t="s">
        <v>10</v>
      </c>
      <c r="I27" s="14">
        <v>46722</v>
      </c>
      <c r="J27">
        <f t="shared" si="2"/>
        <v>1</v>
      </c>
      <c r="K27">
        <f t="shared" si="3"/>
        <v>0</v>
      </c>
      <c r="L27" t="str">
        <f t="shared" si="0"/>
        <v>12-27</v>
      </c>
      <c r="M27">
        <f t="shared" si="4"/>
        <v>1</v>
      </c>
      <c r="N27">
        <f t="shared" si="1"/>
        <v>0</v>
      </c>
      <c r="O27" t="str">
        <f t="shared" si="5"/>
        <v>1-12-27</v>
      </c>
      <c r="P27" t="str">
        <f t="shared" si="6"/>
        <v>0-12-27</v>
      </c>
      <c r="Q27" t="str">
        <f t="shared" si="7"/>
        <v>[1-12-27] - [29-02-28]</v>
      </c>
    </row>
    <row r="28" spans="3:17" x14ac:dyDescent="0.35">
      <c r="H28" s="6" t="s">
        <v>10</v>
      </c>
      <c r="I28" s="14">
        <v>46753</v>
      </c>
      <c r="J28">
        <f t="shared" si="2"/>
        <v>0</v>
      </c>
      <c r="K28">
        <f t="shared" si="3"/>
        <v>0</v>
      </c>
      <c r="L28" t="str">
        <f t="shared" si="0"/>
        <v>01-28</v>
      </c>
      <c r="M28">
        <f t="shared" si="4"/>
        <v>0</v>
      </c>
      <c r="N28">
        <f t="shared" si="1"/>
        <v>0</v>
      </c>
      <c r="O28" t="str">
        <f t="shared" si="5"/>
        <v>0-01-28</v>
      </c>
      <c r="P28" t="str">
        <f t="shared" si="6"/>
        <v>0-01-28</v>
      </c>
      <c r="Q28" t="str">
        <f t="shared" si="7"/>
        <v>[0-01-28] - [0-03-28]</v>
      </c>
    </row>
    <row r="29" spans="3:17" x14ac:dyDescent="0.35">
      <c r="H29" s="6" t="s">
        <v>10</v>
      </c>
      <c r="I29" s="14">
        <v>46784</v>
      </c>
      <c r="J29">
        <f t="shared" si="2"/>
        <v>0</v>
      </c>
      <c r="K29">
        <f t="shared" si="3"/>
        <v>1</v>
      </c>
      <c r="L29" t="str">
        <f t="shared" si="0"/>
        <v>02-28</v>
      </c>
      <c r="M29">
        <f t="shared" si="4"/>
        <v>0</v>
      </c>
      <c r="N29">
        <f t="shared" si="1"/>
        <v>29</v>
      </c>
      <c r="O29" t="str">
        <f t="shared" si="5"/>
        <v>0-02-28</v>
      </c>
      <c r="P29" t="str">
        <f t="shared" si="6"/>
        <v>29-02-28</v>
      </c>
      <c r="Q29" t="str">
        <f t="shared" si="7"/>
        <v>[0-02-28] - [0-04-28]</v>
      </c>
    </row>
    <row r="30" spans="3:17" ht="15" customHeight="1" x14ac:dyDescent="0.35">
      <c r="H30" s="6" t="s">
        <v>11</v>
      </c>
      <c r="I30" s="14">
        <v>46813</v>
      </c>
      <c r="J30">
        <f t="shared" si="2"/>
        <v>1</v>
      </c>
      <c r="K30">
        <f t="shared" si="3"/>
        <v>0</v>
      </c>
      <c r="L30" t="str">
        <f t="shared" si="0"/>
        <v>03-28</v>
      </c>
      <c r="M30">
        <f t="shared" si="4"/>
        <v>1</v>
      </c>
      <c r="N30">
        <f t="shared" si="1"/>
        <v>0</v>
      </c>
      <c r="O30" t="str">
        <f t="shared" si="5"/>
        <v>1-03-28</v>
      </c>
      <c r="P30" t="str">
        <f t="shared" si="6"/>
        <v>0-03-28</v>
      </c>
      <c r="Q30" t="str">
        <f t="shared" si="7"/>
        <v>[1-03-28] - [31-05-28]</v>
      </c>
    </row>
    <row r="31" spans="3:17" x14ac:dyDescent="0.35">
      <c r="H31" s="6" t="s">
        <v>11</v>
      </c>
      <c r="I31" s="14">
        <v>46844</v>
      </c>
      <c r="J31">
        <f t="shared" si="2"/>
        <v>0</v>
      </c>
      <c r="K31">
        <f t="shared" si="3"/>
        <v>0</v>
      </c>
      <c r="L31" t="str">
        <f t="shared" si="0"/>
        <v>04-28</v>
      </c>
      <c r="M31">
        <f t="shared" si="4"/>
        <v>0</v>
      </c>
      <c r="N31">
        <f t="shared" si="1"/>
        <v>0</v>
      </c>
      <c r="O31" t="str">
        <f t="shared" si="5"/>
        <v>0-04-28</v>
      </c>
      <c r="P31" t="str">
        <f t="shared" si="6"/>
        <v>0-04-28</v>
      </c>
      <c r="Q31" t="str">
        <f t="shared" si="7"/>
        <v>[0-04-28] - [0-06-28]</v>
      </c>
    </row>
    <row r="32" spans="3:17" x14ac:dyDescent="0.35">
      <c r="H32" s="6" t="s">
        <v>11</v>
      </c>
      <c r="I32" s="14">
        <v>46874</v>
      </c>
      <c r="J32">
        <f t="shared" si="2"/>
        <v>0</v>
      </c>
      <c r="K32">
        <f t="shared" si="3"/>
        <v>1</v>
      </c>
      <c r="L32" t="str">
        <f t="shared" si="0"/>
        <v>05-28</v>
      </c>
      <c r="M32">
        <f t="shared" si="4"/>
        <v>0</v>
      </c>
      <c r="N32">
        <f t="shared" si="1"/>
        <v>31</v>
      </c>
      <c r="O32" t="str">
        <f t="shared" si="5"/>
        <v>0-05-28</v>
      </c>
      <c r="P32" t="str">
        <f t="shared" si="6"/>
        <v>31-05-28</v>
      </c>
      <c r="Q32" t="str">
        <f t="shared" si="7"/>
        <v>[0-05-28] - [0-07-28]</v>
      </c>
    </row>
    <row r="33" spans="8:17" ht="15" customHeight="1" x14ac:dyDescent="0.35">
      <c r="H33" s="6" t="s">
        <v>12</v>
      </c>
      <c r="I33" s="14">
        <v>46905</v>
      </c>
      <c r="J33">
        <f t="shared" si="2"/>
        <v>1</v>
      </c>
      <c r="K33">
        <f t="shared" si="3"/>
        <v>0</v>
      </c>
      <c r="L33" t="str">
        <f t="shared" si="0"/>
        <v>06-28</v>
      </c>
      <c r="M33">
        <f t="shared" si="4"/>
        <v>1</v>
      </c>
      <c r="N33">
        <f t="shared" si="1"/>
        <v>0</v>
      </c>
      <c r="O33" t="str">
        <f t="shared" si="5"/>
        <v>1-06-28</v>
      </c>
      <c r="P33" t="str">
        <f t="shared" si="6"/>
        <v>0-06-28</v>
      </c>
      <c r="Q33" t="str">
        <f t="shared" si="7"/>
        <v>[1-06-28] - [31-08-28]</v>
      </c>
    </row>
    <row r="34" spans="8:17" x14ac:dyDescent="0.35">
      <c r="H34" s="6" t="s">
        <v>12</v>
      </c>
      <c r="I34" s="14">
        <v>46935</v>
      </c>
      <c r="J34">
        <f t="shared" si="2"/>
        <v>0</v>
      </c>
      <c r="K34">
        <f t="shared" si="3"/>
        <v>0</v>
      </c>
      <c r="L34" t="str">
        <f t="shared" si="0"/>
        <v>07-28</v>
      </c>
      <c r="M34">
        <f t="shared" si="4"/>
        <v>0</v>
      </c>
      <c r="N34">
        <f t="shared" si="1"/>
        <v>0</v>
      </c>
      <c r="O34" t="str">
        <f t="shared" si="5"/>
        <v>0-07-28</v>
      </c>
      <c r="P34" t="str">
        <f t="shared" si="6"/>
        <v>0-07-28</v>
      </c>
      <c r="Q34" t="str">
        <f t="shared" si="7"/>
        <v>[0-07-28] - [0-09-28]</v>
      </c>
    </row>
    <row r="35" spans="8:17" x14ac:dyDescent="0.35">
      <c r="H35" s="6" t="s">
        <v>12</v>
      </c>
      <c r="I35" s="14">
        <v>46966</v>
      </c>
      <c r="J35">
        <f t="shared" si="2"/>
        <v>0</v>
      </c>
      <c r="K35">
        <f t="shared" si="3"/>
        <v>1</v>
      </c>
      <c r="L35" t="str">
        <f t="shared" si="0"/>
        <v>08-28</v>
      </c>
      <c r="M35">
        <f t="shared" si="4"/>
        <v>0</v>
      </c>
      <c r="N35">
        <f t="shared" si="1"/>
        <v>31</v>
      </c>
      <c r="O35" t="str">
        <f t="shared" si="5"/>
        <v>0-08-28</v>
      </c>
      <c r="P35" t="str">
        <f t="shared" si="6"/>
        <v>31-08-28</v>
      </c>
      <c r="Q35" t="str">
        <f t="shared" si="7"/>
        <v>[0-08-28] - [0-10-28]</v>
      </c>
    </row>
    <row r="36" spans="8:17" ht="15" customHeight="1" x14ac:dyDescent="0.35">
      <c r="H36" s="6" t="s">
        <v>13</v>
      </c>
      <c r="I36" s="14">
        <v>46997</v>
      </c>
      <c r="J36">
        <f t="shared" si="2"/>
        <v>1</v>
      </c>
      <c r="K36">
        <f t="shared" si="3"/>
        <v>0</v>
      </c>
      <c r="L36" t="str">
        <f t="shared" si="0"/>
        <v>09-28</v>
      </c>
      <c r="M36">
        <f t="shared" si="4"/>
        <v>1</v>
      </c>
      <c r="N36">
        <f t="shared" si="1"/>
        <v>0</v>
      </c>
      <c r="O36" t="str">
        <f t="shared" si="5"/>
        <v>1-09-28</v>
      </c>
      <c r="P36" t="str">
        <f t="shared" si="6"/>
        <v>0-09-28</v>
      </c>
      <c r="Q36" t="str">
        <f t="shared" si="7"/>
        <v>[1-09-28] - [30-11-28]</v>
      </c>
    </row>
    <row r="37" spans="8:17" x14ac:dyDescent="0.35">
      <c r="H37" s="6" t="s">
        <v>13</v>
      </c>
      <c r="I37" s="14">
        <v>47027</v>
      </c>
      <c r="J37">
        <f t="shared" si="2"/>
        <v>0</v>
      </c>
      <c r="K37">
        <f t="shared" si="3"/>
        <v>0</v>
      </c>
      <c r="L37" t="str">
        <f t="shared" si="0"/>
        <v>10-28</v>
      </c>
      <c r="M37">
        <f t="shared" si="4"/>
        <v>0</v>
      </c>
      <c r="N37">
        <f t="shared" si="1"/>
        <v>0</v>
      </c>
      <c r="O37" t="str">
        <f t="shared" si="5"/>
        <v>0-10-28</v>
      </c>
      <c r="P37" t="str">
        <f t="shared" si="6"/>
        <v>0-10-28</v>
      </c>
      <c r="Q37" t="str">
        <f t="shared" si="7"/>
        <v>[0-10-28] - [0-12-28]</v>
      </c>
    </row>
    <row r="38" spans="8:17" x14ac:dyDescent="0.35">
      <c r="H38" s="6" t="s">
        <v>13</v>
      </c>
      <c r="I38" s="14">
        <v>47058</v>
      </c>
      <c r="J38">
        <f t="shared" si="2"/>
        <v>0</v>
      </c>
      <c r="K38">
        <f t="shared" si="3"/>
        <v>1</v>
      </c>
      <c r="L38" t="str">
        <f t="shared" si="0"/>
        <v>11-28</v>
      </c>
      <c r="M38">
        <f t="shared" si="4"/>
        <v>0</v>
      </c>
      <c r="N38">
        <f t="shared" si="1"/>
        <v>30</v>
      </c>
      <c r="O38" t="str">
        <f t="shared" si="5"/>
        <v>0-11-28</v>
      </c>
      <c r="P38" t="str">
        <f t="shared" si="6"/>
        <v>30-11-28</v>
      </c>
      <c r="Q38" t="str">
        <f t="shared" si="7"/>
        <v>[0-11-28] - [0-01-29]</v>
      </c>
    </row>
    <row r="39" spans="8:17" ht="15" customHeight="1" x14ac:dyDescent="0.35">
      <c r="H39" s="6" t="s">
        <v>14</v>
      </c>
      <c r="I39" s="14">
        <v>47088</v>
      </c>
      <c r="J39">
        <f t="shared" si="2"/>
        <v>1</v>
      </c>
      <c r="K39">
        <f t="shared" si="3"/>
        <v>0</v>
      </c>
      <c r="L39" t="str">
        <f t="shared" si="0"/>
        <v>12-28</v>
      </c>
      <c r="M39">
        <f t="shared" si="4"/>
        <v>1</v>
      </c>
      <c r="N39">
        <f t="shared" si="1"/>
        <v>0</v>
      </c>
      <c r="O39" t="str">
        <f t="shared" si="5"/>
        <v>1-12-28</v>
      </c>
      <c r="P39" t="str">
        <f t="shared" si="6"/>
        <v>0-12-28</v>
      </c>
      <c r="Q39" t="str">
        <f t="shared" si="7"/>
        <v>[1-12-28] - [28-02-29]</v>
      </c>
    </row>
    <row r="40" spans="8:17" x14ac:dyDescent="0.35">
      <c r="H40" s="6" t="s">
        <v>14</v>
      </c>
      <c r="I40" s="14">
        <v>47119</v>
      </c>
      <c r="J40">
        <f t="shared" si="2"/>
        <v>0</v>
      </c>
      <c r="K40">
        <f t="shared" si="3"/>
        <v>0</v>
      </c>
      <c r="L40" t="str">
        <f t="shared" si="0"/>
        <v>01-29</v>
      </c>
      <c r="M40">
        <f t="shared" si="4"/>
        <v>0</v>
      </c>
      <c r="N40">
        <f t="shared" si="1"/>
        <v>0</v>
      </c>
      <c r="O40" t="str">
        <f t="shared" si="5"/>
        <v>0-01-29</v>
      </c>
      <c r="P40" t="str">
        <f t="shared" si="6"/>
        <v>0-01-29</v>
      </c>
      <c r="Q40" t="str">
        <f t="shared" si="7"/>
        <v>[0-01-29] - [0-03-29]</v>
      </c>
    </row>
    <row r="41" spans="8:17" x14ac:dyDescent="0.35">
      <c r="H41" s="6" t="s">
        <v>14</v>
      </c>
      <c r="I41" s="14">
        <v>47150</v>
      </c>
      <c r="J41">
        <f t="shared" si="2"/>
        <v>0</v>
      </c>
      <c r="K41">
        <f t="shared" si="3"/>
        <v>1</v>
      </c>
      <c r="L41" t="str">
        <f t="shared" si="0"/>
        <v>02-29</v>
      </c>
      <c r="M41">
        <f t="shared" si="4"/>
        <v>0</v>
      </c>
      <c r="N41">
        <f t="shared" si="1"/>
        <v>28</v>
      </c>
      <c r="O41" t="str">
        <f t="shared" si="5"/>
        <v>0-02-29</v>
      </c>
      <c r="P41" t="str">
        <f t="shared" si="6"/>
        <v>28-02-29</v>
      </c>
      <c r="Q41" t="str">
        <f t="shared" si="7"/>
        <v>[0-02-29] - [0-04-29]</v>
      </c>
    </row>
    <row r="42" spans="8:17" ht="15" customHeight="1" x14ac:dyDescent="0.35">
      <c r="H42" s="6" t="s">
        <v>15</v>
      </c>
      <c r="I42" s="14">
        <v>47178</v>
      </c>
      <c r="J42">
        <f t="shared" si="2"/>
        <v>1</v>
      </c>
      <c r="K42">
        <f t="shared" si="3"/>
        <v>0</v>
      </c>
      <c r="L42" t="str">
        <f t="shared" si="0"/>
        <v>03-29</v>
      </c>
      <c r="M42">
        <f t="shared" si="4"/>
        <v>1</v>
      </c>
      <c r="N42">
        <f t="shared" si="1"/>
        <v>0</v>
      </c>
      <c r="O42" t="str">
        <f t="shared" si="5"/>
        <v>1-03-29</v>
      </c>
      <c r="P42" t="str">
        <f t="shared" si="6"/>
        <v>0-03-29</v>
      </c>
      <c r="Q42" t="str">
        <f t="shared" si="7"/>
        <v>[1-03-29] - [31-05-29]</v>
      </c>
    </row>
    <row r="43" spans="8:17" x14ac:dyDescent="0.35">
      <c r="H43" s="6" t="s">
        <v>15</v>
      </c>
      <c r="I43" s="14">
        <v>47209</v>
      </c>
      <c r="J43">
        <f t="shared" si="2"/>
        <v>0</v>
      </c>
      <c r="K43">
        <f t="shared" si="3"/>
        <v>0</v>
      </c>
      <c r="L43" t="str">
        <f t="shared" si="0"/>
        <v>04-29</v>
      </c>
      <c r="M43">
        <f t="shared" si="4"/>
        <v>0</v>
      </c>
      <c r="N43">
        <f t="shared" si="1"/>
        <v>0</v>
      </c>
      <c r="O43" t="str">
        <f t="shared" si="5"/>
        <v>0-04-29</v>
      </c>
      <c r="P43" t="str">
        <f t="shared" si="6"/>
        <v>0-04-29</v>
      </c>
      <c r="Q43" t="str">
        <f t="shared" si="7"/>
        <v>[0-04-29] - [0-06-29]</v>
      </c>
    </row>
    <row r="44" spans="8:17" x14ac:dyDescent="0.35">
      <c r="H44" s="6" t="s">
        <v>15</v>
      </c>
      <c r="I44" s="14">
        <v>47239</v>
      </c>
      <c r="J44">
        <f t="shared" si="2"/>
        <v>0</v>
      </c>
      <c r="K44">
        <f t="shared" si="3"/>
        <v>1</v>
      </c>
      <c r="L44" t="str">
        <f t="shared" si="0"/>
        <v>05-29</v>
      </c>
      <c r="M44">
        <f t="shared" si="4"/>
        <v>0</v>
      </c>
      <c r="N44">
        <f t="shared" si="1"/>
        <v>31</v>
      </c>
      <c r="O44" t="str">
        <f t="shared" si="5"/>
        <v>0-05-29</v>
      </c>
      <c r="P44" t="str">
        <f t="shared" si="6"/>
        <v>31-05-29</v>
      </c>
      <c r="Q44" t="str">
        <f t="shared" si="7"/>
        <v>[0-05-29] - [0-07-29]</v>
      </c>
    </row>
    <row r="45" spans="8:17" ht="15" customHeight="1" x14ac:dyDescent="0.35">
      <c r="H45" s="6" t="s">
        <v>16</v>
      </c>
      <c r="I45" s="14">
        <v>47270</v>
      </c>
      <c r="J45">
        <f t="shared" si="2"/>
        <v>1</v>
      </c>
      <c r="K45">
        <f t="shared" si="3"/>
        <v>0</v>
      </c>
      <c r="L45" t="str">
        <f t="shared" si="0"/>
        <v>06-29</v>
      </c>
      <c r="M45">
        <f t="shared" si="4"/>
        <v>1</v>
      </c>
      <c r="N45">
        <f t="shared" si="1"/>
        <v>0</v>
      </c>
      <c r="O45" t="str">
        <f t="shared" si="5"/>
        <v>1-06-29</v>
      </c>
      <c r="P45" t="str">
        <f t="shared" si="6"/>
        <v>0-06-29</v>
      </c>
      <c r="Q45" t="str">
        <f t="shared" si="7"/>
        <v>[1-06-29] - [31-08-29]</v>
      </c>
    </row>
    <row r="46" spans="8:17" x14ac:dyDescent="0.35">
      <c r="H46" s="6" t="s">
        <v>16</v>
      </c>
      <c r="I46" s="14">
        <v>47300</v>
      </c>
      <c r="J46">
        <f t="shared" si="2"/>
        <v>0</v>
      </c>
      <c r="K46">
        <f t="shared" si="3"/>
        <v>0</v>
      </c>
      <c r="L46" t="str">
        <f t="shared" si="0"/>
        <v>07-29</v>
      </c>
      <c r="M46">
        <f t="shared" si="4"/>
        <v>0</v>
      </c>
      <c r="N46">
        <f t="shared" si="1"/>
        <v>0</v>
      </c>
      <c r="O46" t="str">
        <f t="shared" si="5"/>
        <v>0-07-29</v>
      </c>
      <c r="P46" t="str">
        <f t="shared" si="6"/>
        <v>0-07-29</v>
      </c>
      <c r="Q46" t="str">
        <f t="shared" si="7"/>
        <v>[0-07-29] - [0-09-29]</v>
      </c>
    </row>
    <row r="47" spans="8:17" x14ac:dyDescent="0.35">
      <c r="H47" s="6" t="s">
        <v>16</v>
      </c>
      <c r="I47" s="14">
        <v>47331</v>
      </c>
      <c r="J47">
        <f t="shared" si="2"/>
        <v>0</v>
      </c>
      <c r="K47">
        <f t="shared" si="3"/>
        <v>1</v>
      </c>
      <c r="L47" t="str">
        <f t="shared" si="0"/>
        <v>08-29</v>
      </c>
      <c r="M47">
        <f t="shared" si="4"/>
        <v>0</v>
      </c>
      <c r="N47">
        <f t="shared" si="1"/>
        <v>31</v>
      </c>
      <c r="O47" t="str">
        <f t="shared" si="5"/>
        <v>0-08-29</v>
      </c>
      <c r="P47" t="str">
        <f t="shared" si="6"/>
        <v>31-08-29</v>
      </c>
      <c r="Q47" t="str">
        <f t="shared" si="7"/>
        <v>[0-08-29] - [0-10-29]</v>
      </c>
    </row>
    <row r="48" spans="8:17" ht="15" customHeight="1" x14ac:dyDescent="0.35">
      <c r="H48" s="6" t="s">
        <v>17</v>
      </c>
      <c r="I48" s="14">
        <v>47362</v>
      </c>
      <c r="J48">
        <f t="shared" si="2"/>
        <v>1</v>
      </c>
      <c r="K48">
        <f t="shared" si="3"/>
        <v>0</v>
      </c>
      <c r="L48" t="str">
        <f t="shared" si="0"/>
        <v>09-29</v>
      </c>
      <c r="M48">
        <f t="shared" si="4"/>
        <v>1</v>
      </c>
      <c r="N48">
        <f t="shared" si="1"/>
        <v>0</v>
      </c>
      <c r="O48" t="str">
        <f t="shared" si="5"/>
        <v>1-09-29</v>
      </c>
      <c r="P48" t="str">
        <f t="shared" si="6"/>
        <v>0-09-29</v>
      </c>
      <c r="Q48" t="str">
        <f t="shared" si="7"/>
        <v>[1-09-29] - [30-11-29]</v>
      </c>
    </row>
    <row r="49" spans="8:17" x14ac:dyDescent="0.35">
      <c r="H49" s="6" t="s">
        <v>17</v>
      </c>
      <c r="I49" s="14">
        <v>47392</v>
      </c>
      <c r="J49">
        <f t="shared" si="2"/>
        <v>0</v>
      </c>
      <c r="K49">
        <f t="shared" si="3"/>
        <v>0</v>
      </c>
      <c r="L49" t="str">
        <f t="shared" si="0"/>
        <v>10-29</v>
      </c>
      <c r="M49">
        <f t="shared" si="4"/>
        <v>0</v>
      </c>
      <c r="N49">
        <f t="shared" si="1"/>
        <v>0</v>
      </c>
      <c r="O49" t="str">
        <f t="shared" si="5"/>
        <v>0-10-29</v>
      </c>
      <c r="P49" t="str">
        <f t="shared" si="6"/>
        <v>0-10-29</v>
      </c>
      <c r="Q49" t="str">
        <f t="shared" si="7"/>
        <v>[0-10-29] - []</v>
      </c>
    </row>
    <row r="50" spans="8:17" x14ac:dyDescent="0.35">
      <c r="H50" s="6" t="s">
        <v>17</v>
      </c>
      <c r="I50" s="14">
        <v>47423</v>
      </c>
      <c r="J50">
        <f t="shared" si="2"/>
        <v>0</v>
      </c>
      <c r="K50">
        <f t="shared" si="3"/>
        <v>1</v>
      </c>
      <c r="L50" t="str">
        <f t="shared" si="0"/>
        <v>11-29</v>
      </c>
      <c r="M50">
        <f t="shared" si="4"/>
        <v>0</v>
      </c>
      <c r="N50">
        <f t="shared" si="1"/>
        <v>30</v>
      </c>
      <c r="O50" t="str">
        <f t="shared" si="5"/>
        <v>0-11-29</v>
      </c>
      <c r="P50" t="str">
        <f t="shared" si="6"/>
        <v>30-11-29</v>
      </c>
      <c r="Q50" t="str">
        <f t="shared" si="7"/>
        <v>[0-11-29] - []</v>
      </c>
    </row>
  </sheetData>
  <mergeCells count="2">
    <mergeCell ref="H1:H2"/>
    <mergeCell ref="I1:I2"/>
  </mergeCells>
  <pageMargins left="0.7" right="0.7" top="0.75" bottom="0.75" header="0.3" footer="0.3"/>
  <headerFooter>
    <oddFooter>&amp;C_x000D_&amp;1#&amp;"Calibri"&amp;6&amp;K000000 ECP-INFORMACION PUBLICA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7632-92DF-4143-9FC8-C7817884E25B}">
  <dimension ref="B2:F451"/>
  <sheetViews>
    <sheetView showGridLines="0" zoomScaleNormal="100" workbookViewId="0">
      <selection activeCell="C6" sqref="C6"/>
    </sheetView>
  </sheetViews>
  <sheetFormatPr baseColWidth="10" defaultColWidth="154.26953125" defaultRowHeight="14.5" x14ac:dyDescent="0.35"/>
  <cols>
    <col min="1" max="1" width="6.81640625" customWidth="1"/>
    <col min="2" max="2" width="16.1796875" style="38" bestFit="1" customWidth="1"/>
    <col min="3" max="3" width="76.54296875" style="38" bestFit="1" customWidth="1"/>
    <col min="4" max="4" width="21" style="38" customWidth="1"/>
    <col min="5" max="5" width="35.26953125" style="38" customWidth="1"/>
    <col min="6" max="6" width="15.7265625" customWidth="1"/>
    <col min="7" max="7" width="19.81640625" customWidth="1"/>
    <col min="8" max="8" width="11.7265625" customWidth="1"/>
    <col min="9" max="9" width="16.26953125" customWidth="1"/>
    <col min="10" max="10" width="18.453125" customWidth="1"/>
  </cols>
  <sheetData>
    <row r="2" spans="2:5" ht="26" x14ac:dyDescent="0.35">
      <c r="B2" s="23"/>
      <c r="C2" s="23"/>
      <c r="D2" s="23"/>
      <c r="E2" s="23"/>
    </row>
    <row r="3" spans="2:5" ht="26" x14ac:dyDescent="0.35">
      <c r="B3" s="23"/>
      <c r="C3" s="23"/>
      <c r="D3" s="23"/>
      <c r="E3" s="23"/>
    </row>
    <row r="4" spans="2:5" ht="26" x14ac:dyDescent="0.35">
      <c r="B4" s="23"/>
      <c r="C4" s="23"/>
      <c r="D4" s="23"/>
      <c r="E4" s="23"/>
    </row>
    <row r="5" spans="2:5" ht="21.5" thickBot="1" x14ac:dyDescent="0.4">
      <c r="B5" s="51" t="s">
        <v>66</v>
      </c>
      <c r="C5" s="51"/>
      <c r="D5" s="51"/>
      <c r="E5" s="51"/>
    </row>
    <row r="6" spans="2:5" ht="29.5" thickBot="1" x14ac:dyDescent="0.4">
      <c r="B6" s="24" t="s">
        <v>67</v>
      </c>
      <c r="C6" s="25" t="s">
        <v>68</v>
      </c>
      <c r="D6" s="26" t="s">
        <v>69</v>
      </c>
      <c r="E6" s="27" t="s">
        <v>70</v>
      </c>
    </row>
    <row r="7" spans="2:5" x14ac:dyDescent="0.35">
      <c r="B7" s="28">
        <v>234264</v>
      </c>
      <c r="C7" s="29" t="s">
        <v>71</v>
      </c>
      <c r="D7" s="29">
        <v>900155624</v>
      </c>
      <c r="E7" s="30" t="s">
        <v>72</v>
      </c>
    </row>
    <row r="8" spans="2:5" x14ac:dyDescent="0.35">
      <c r="B8" s="31">
        <v>234623</v>
      </c>
      <c r="C8" s="32" t="s">
        <v>73</v>
      </c>
      <c r="D8" s="33">
        <v>901319670</v>
      </c>
      <c r="E8" s="34" t="s">
        <v>72</v>
      </c>
    </row>
    <row r="9" spans="2:5" x14ac:dyDescent="0.35">
      <c r="B9" s="35">
        <v>234522</v>
      </c>
      <c r="C9" s="36" t="s">
        <v>74</v>
      </c>
      <c r="D9" s="36">
        <v>830112464</v>
      </c>
      <c r="E9" s="37" t="s">
        <v>75</v>
      </c>
    </row>
    <row r="10" spans="2:5" x14ac:dyDescent="0.35">
      <c r="B10" s="31">
        <v>234433</v>
      </c>
      <c r="C10" s="32" t="s">
        <v>76</v>
      </c>
      <c r="D10" s="33">
        <v>900839269</v>
      </c>
      <c r="E10" s="34" t="s">
        <v>75</v>
      </c>
    </row>
    <row r="11" spans="2:5" x14ac:dyDescent="0.35">
      <c r="B11" s="35">
        <v>234524</v>
      </c>
      <c r="C11" s="36" t="s">
        <v>77</v>
      </c>
      <c r="D11" s="36">
        <v>860013771</v>
      </c>
      <c r="E11" s="37" t="s">
        <v>75</v>
      </c>
    </row>
    <row r="12" spans="2:5" x14ac:dyDescent="0.35">
      <c r="B12" s="31">
        <v>234542</v>
      </c>
      <c r="C12" s="32" t="s">
        <v>78</v>
      </c>
      <c r="D12" s="33">
        <v>860007668</v>
      </c>
      <c r="E12" s="34" t="s">
        <v>75</v>
      </c>
    </row>
    <row r="13" spans="2:5" x14ac:dyDescent="0.35">
      <c r="B13" s="35">
        <v>181</v>
      </c>
      <c r="C13" s="36" t="s">
        <v>79</v>
      </c>
      <c r="D13" s="36">
        <v>891101577</v>
      </c>
      <c r="E13" s="37" t="s">
        <v>72</v>
      </c>
    </row>
    <row r="14" spans="2:5" x14ac:dyDescent="0.35">
      <c r="B14" s="31">
        <v>255</v>
      </c>
      <c r="C14" s="32" t="s">
        <v>80</v>
      </c>
      <c r="D14" s="33">
        <v>900184722</v>
      </c>
      <c r="E14" s="34" t="s">
        <v>75</v>
      </c>
    </row>
    <row r="15" spans="2:5" x14ac:dyDescent="0.35">
      <c r="B15" s="35">
        <v>253</v>
      </c>
      <c r="C15" s="36" t="s">
        <v>81</v>
      </c>
      <c r="D15" s="36">
        <v>860032550</v>
      </c>
      <c r="E15" s="37" t="s">
        <v>75</v>
      </c>
    </row>
    <row r="16" spans="2:5" x14ac:dyDescent="0.35">
      <c r="B16" s="31">
        <v>234340</v>
      </c>
      <c r="C16" s="32" t="s">
        <v>82</v>
      </c>
      <c r="D16" s="33">
        <v>901214103</v>
      </c>
      <c r="E16" s="34" t="s">
        <v>75</v>
      </c>
    </row>
    <row r="17" spans="2:5" x14ac:dyDescent="0.35">
      <c r="B17" s="35">
        <v>234393</v>
      </c>
      <c r="C17" s="36" t="s">
        <v>83</v>
      </c>
      <c r="D17" s="36">
        <v>890304130</v>
      </c>
      <c r="E17" s="37" t="s">
        <v>75</v>
      </c>
    </row>
    <row r="18" spans="2:5" x14ac:dyDescent="0.35">
      <c r="B18" s="31">
        <v>234462</v>
      </c>
      <c r="C18" s="32" t="s">
        <v>84</v>
      </c>
      <c r="D18" s="33">
        <v>890103400</v>
      </c>
      <c r="E18" s="34" t="s">
        <v>75</v>
      </c>
    </row>
    <row r="19" spans="2:5" x14ac:dyDescent="0.35">
      <c r="B19" s="35">
        <v>234491</v>
      </c>
      <c r="C19" s="36" t="s">
        <v>85</v>
      </c>
      <c r="D19" s="36">
        <v>860025900</v>
      </c>
      <c r="E19" s="37" t="s">
        <v>75</v>
      </c>
    </row>
    <row r="20" spans="2:5" x14ac:dyDescent="0.35">
      <c r="B20" s="31">
        <v>221</v>
      </c>
      <c r="C20" s="32" t="s">
        <v>86</v>
      </c>
      <c r="D20" s="33">
        <v>890300213</v>
      </c>
      <c r="E20" s="34" t="s">
        <v>75</v>
      </c>
    </row>
    <row r="21" spans="2:5" x14ac:dyDescent="0.35">
      <c r="B21" s="35">
        <v>234718</v>
      </c>
      <c r="C21" s="36" t="s">
        <v>87</v>
      </c>
      <c r="D21" s="36">
        <v>901716268</v>
      </c>
      <c r="E21" s="37" t="s">
        <v>88</v>
      </c>
    </row>
    <row r="22" spans="2:5" x14ac:dyDescent="0.35">
      <c r="B22" s="31">
        <v>234379</v>
      </c>
      <c r="C22" s="32" t="s">
        <v>89</v>
      </c>
      <c r="D22" s="33">
        <v>830065666</v>
      </c>
      <c r="E22" s="34" t="s">
        <v>75</v>
      </c>
    </row>
    <row r="23" spans="2:5" x14ac:dyDescent="0.35">
      <c r="B23" s="35">
        <v>234539</v>
      </c>
      <c r="C23" s="36" t="s">
        <v>90</v>
      </c>
      <c r="D23" s="36">
        <v>890904138</v>
      </c>
      <c r="E23" s="37" t="s">
        <v>75</v>
      </c>
    </row>
    <row r="24" spans="2:5" x14ac:dyDescent="0.35">
      <c r="B24" s="31">
        <v>234576</v>
      </c>
      <c r="C24" s="32" t="s">
        <v>91</v>
      </c>
      <c r="D24" s="33">
        <v>901026852</v>
      </c>
      <c r="E24" s="34" t="s">
        <v>75</v>
      </c>
    </row>
    <row r="25" spans="2:5" x14ac:dyDescent="0.35">
      <c r="B25" s="35">
        <v>234578</v>
      </c>
      <c r="C25" s="36" t="s">
        <v>92</v>
      </c>
      <c r="D25" s="36">
        <v>890903310</v>
      </c>
      <c r="E25" s="37" t="s">
        <v>75</v>
      </c>
    </row>
    <row r="26" spans="2:5" x14ac:dyDescent="0.35">
      <c r="B26" s="31">
        <v>234535</v>
      </c>
      <c r="C26" s="32" t="s">
        <v>93</v>
      </c>
      <c r="D26" s="33">
        <v>890930086</v>
      </c>
      <c r="E26" s="34" t="s">
        <v>75</v>
      </c>
    </row>
    <row r="27" spans="2:5" x14ac:dyDescent="0.35">
      <c r="B27" s="35">
        <v>234403</v>
      </c>
      <c r="C27" s="36" t="s">
        <v>94</v>
      </c>
      <c r="D27" s="36">
        <v>900174669</v>
      </c>
      <c r="E27" s="37" t="s">
        <v>75</v>
      </c>
    </row>
    <row r="28" spans="2:5" x14ac:dyDescent="0.35">
      <c r="B28" s="31">
        <v>234312</v>
      </c>
      <c r="C28" s="32" t="s">
        <v>95</v>
      </c>
      <c r="D28" s="33">
        <v>901217206</v>
      </c>
      <c r="E28" s="34" t="s">
        <v>72</v>
      </c>
    </row>
    <row r="29" spans="2:5" x14ac:dyDescent="0.35">
      <c r="B29" s="35">
        <v>234349</v>
      </c>
      <c r="C29" s="36" t="s">
        <v>96</v>
      </c>
      <c r="D29" s="36">
        <v>800022558</v>
      </c>
      <c r="E29" s="37" t="s">
        <v>75</v>
      </c>
    </row>
    <row r="30" spans="2:5" x14ac:dyDescent="0.35">
      <c r="B30" s="31">
        <v>234488</v>
      </c>
      <c r="C30" s="32" t="s">
        <v>97</v>
      </c>
      <c r="D30" s="33">
        <v>900117087</v>
      </c>
      <c r="E30" s="34" t="s">
        <v>75</v>
      </c>
    </row>
    <row r="31" spans="2:5" x14ac:dyDescent="0.35">
      <c r="B31" s="35">
        <v>234495</v>
      </c>
      <c r="C31" s="36" t="s">
        <v>98</v>
      </c>
      <c r="D31" s="36">
        <v>900951054</v>
      </c>
      <c r="E31" s="37" t="s">
        <v>75</v>
      </c>
    </row>
    <row r="32" spans="2:5" x14ac:dyDescent="0.35">
      <c r="B32" s="31">
        <v>234496</v>
      </c>
      <c r="C32" s="32" t="s">
        <v>99</v>
      </c>
      <c r="D32" s="33">
        <v>890105927</v>
      </c>
      <c r="E32" s="34" t="s">
        <v>75</v>
      </c>
    </row>
    <row r="33" spans="2:5" x14ac:dyDescent="0.35">
      <c r="B33" s="35">
        <v>234486</v>
      </c>
      <c r="C33" s="36" t="s">
        <v>100</v>
      </c>
      <c r="D33" s="36">
        <v>860006127</v>
      </c>
      <c r="E33" s="37" t="s">
        <v>75</v>
      </c>
    </row>
    <row r="34" spans="2:5" x14ac:dyDescent="0.35">
      <c r="B34" s="31">
        <v>234742</v>
      </c>
      <c r="C34" s="32" t="s">
        <v>101</v>
      </c>
      <c r="D34" s="33">
        <v>901877938</v>
      </c>
      <c r="E34" s="34" t="s">
        <v>72</v>
      </c>
    </row>
    <row r="35" spans="2:5" x14ac:dyDescent="0.35">
      <c r="B35" s="35">
        <v>234374</v>
      </c>
      <c r="C35" s="36" t="s">
        <v>102</v>
      </c>
      <c r="D35" s="36">
        <v>890400080</v>
      </c>
      <c r="E35" s="37" t="s">
        <v>75</v>
      </c>
    </row>
    <row r="36" spans="2:5" x14ac:dyDescent="0.35">
      <c r="B36" s="31">
        <v>111442</v>
      </c>
      <c r="C36" s="32" t="s">
        <v>103</v>
      </c>
      <c r="D36" s="33">
        <v>900851785</v>
      </c>
      <c r="E36" s="34" t="s">
        <v>88</v>
      </c>
    </row>
    <row r="37" spans="2:5" x14ac:dyDescent="0.35">
      <c r="B37" s="35">
        <v>234520</v>
      </c>
      <c r="C37" s="36" t="s">
        <v>104</v>
      </c>
      <c r="D37" s="36">
        <v>860006853</v>
      </c>
      <c r="E37" s="37" t="s">
        <v>75</v>
      </c>
    </row>
    <row r="38" spans="2:5" x14ac:dyDescent="0.35">
      <c r="B38" s="31">
        <v>234463</v>
      </c>
      <c r="C38" s="32" t="s">
        <v>105</v>
      </c>
      <c r="D38" s="33">
        <v>890300406</v>
      </c>
      <c r="E38" s="34" t="s">
        <v>75</v>
      </c>
    </row>
    <row r="39" spans="2:5" x14ac:dyDescent="0.35">
      <c r="B39" s="35">
        <v>234592</v>
      </c>
      <c r="C39" s="36" t="s">
        <v>106</v>
      </c>
      <c r="D39" s="36">
        <v>860026759</v>
      </c>
      <c r="E39" s="37" t="s">
        <v>75</v>
      </c>
    </row>
    <row r="40" spans="2:5" x14ac:dyDescent="0.35">
      <c r="B40" s="31">
        <v>234489</v>
      </c>
      <c r="C40" s="32" t="s">
        <v>107</v>
      </c>
      <c r="D40" s="33">
        <v>890319047</v>
      </c>
      <c r="E40" s="34" t="s">
        <v>75</v>
      </c>
    </row>
    <row r="41" spans="2:5" x14ac:dyDescent="0.35">
      <c r="B41" s="35">
        <v>260</v>
      </c>
      <c r="C41" s="36" t="s">
        <v>108</v>
      </c>
      <c r="D41" s="36">
        <v>890301960</v>
      </c>
      <c r="E41" s="37" t="s">
        <v>75</v>
      </c>
    </row>
    <row r="42" spans="2:5" x14ac:dyDescent="0.35">
      <c r="B42" s="31">
        <v>234281</v>
      </c>
      <c r="C42" s="32" t="s">
        <v>109</v>
      </c>
      <c r="D42" s="33">
        <v>800249860</v>
      </c>
      <c r="E42" s="34" t="s">
        <v>110</v>
      </c>
    </row>
    <row r="43" spans="2:5" x14ac:dyDescent="0.35">
      <c r="B43" s="35">
        <v>234238</v>
      </c>
      <c r="C43" s="36" t="s">
        <v>109</v>
      </c>
      <c r="D43" s="36">
        <v>800249860</v>
      </c>
      <c r="E43" s="37" t="s">
        <v>75</v>
      </c>
    </row>
    <row r="44" spans="2:5" x14ac:dyDescent="0.35">
      <c r="B44" s="31">
        <v>234283</v>
      </c>
      <c r="C44" s="32" t="s">
        <v>109</v>
      </c>
      <c r="D44" s="33">
        <v>800249860</v>
      </c>
      <c r="E44" s="34" t="s">
        <v>72</v>
      </c>
    </row>
    <row r="45" spans="2:5" x14ac:dyDescent="0.35">
      <c r="B45" s="35">
        <v>212</v>
      </c>
      <c r="C45" s="36" t="s">
        <v>111</v>
      </c>
      <c r="D45" s="36">
        <v>860002523</v>
      </c>
      <c r="E45" s="37" t="s">
        <v>75</v>
      </c>
    </row>
    <row r="46" spans="2:5" x14ac:dyDescent="0.35">
      <c r="B46" s="31">
        <v>374</v>
      </c>
      <c r="C46" s="32" t="s">
        <v>112</v>
      </c>
      <c r="D46" s="33">
        <v>900531210</v>
      </c>
      <c r="E46" s="34" t="s">
        <v>75</v>
      </c>
    </row>
    <row r="47" spans="2:5" x14ac:dyDescent="0.35">
      <c r="B47" s="35">
        <v>234323</v>
      </c>
      <c r="C47" s="36" t="s">
        <v>113</v>
      </c>
      <c r="D47" s="36">
        <v>900038232</v>
      </c>
      <c r="E47" s="37" t="s">
        <v>72</v>
      </c>
    </row>
    <row r="48" spans="2:5" x14ac:dyDescent="0.35">
      <c r="B48" s="31">
        <v>387</v>
      </c>
      <c r="C48" s="32" t="s">
        <v>113</v>
      </c>
      <c r="D48" s="33">
        <v>900038232</v>
      </c>
      <c r="E48" s="34" t="s">
        <v>110</v>
      </c>
    </row>
    <row r="49" spans="2:5" x14ac:dyDescent="0.35">
      <c r="B49" s="35">
        <v>234711</v>
      </c>
      <c r="C49" s="36" t="s">
        <v>114</v>
      </c>
      <c r="D49" s="36">
        <v>901036546</v>
      </c>
      <c r="E49" s="37" t="s">
        <v>72</v>
      </c>
    </row>
    <row r="50" spans="2:5" x14ac:dyDescent="0.35">
      <c r="B50" s="31">
        <v>234313</v>
      </c>
      <c r="C50" s="32" t="s">
        <v>115</v>
      </c>
      <c r="D50" s="33">
        <v>830080672</v>
      </c>
      <c r="E50" s="34" t="s">
        <v>116</v>
      </c>
    </row>
    <row r="51" spans="2:5" x14ac:dyDescent="0.35">
      <c r="B51" s="35">
        <v>234269</v>
      </c>
      <c r="C51" s="36" t="s">
        <v>115</v>
      </c>
      <c r="D51" s="36">
        <v>830080672</v>
      </c>
      <c r="E51" s="37" t="s">
        <v>75</v>
      </c>
    </row>
    <row r="52" spans="2:5" x14ac:dyDescent="0.35">
      <c r="B52" s="31">
        <v>234613</v>
      </c>
      <c r="C52" s="32" t="s">
        <v>117</v>
      </c>
      <c r="D52" s="33">
        <v>804011155</v>
      </c>
      <c r="E52" s="34" t="s">
        <v>72</v>
      </c>
    </row>
    <row r="53" spans="2:5" x14ac:dyDescent="0.35">
      <c r="B53" s="35">
        <v>234672</v>
      </c>
      <c r="C53" s="36" t="s">
        <v>117</v>
      </c>
      <c r="D53" s="36">
        <v>804011155</v>
      </c>
      <c r="E53" s="37" t="s">
        <v>88</v>
      </c>
    </row>
    <row r="54" spans="2:5" x14ac:dyDescent="0.35">
      <c r="B54" s="31">
        <v>234712</v>
      </c>
      <c r="C54" s="32" t="s">
        <v>118</v>
      </c>
      <c r="D54" s="33">
        <v>830141445</v>
      </c>
      <c r="E54" s="34" t="s">
        <v>116</v>
      </c>
    </row>
    <row r="55" spans="2:5" x14ac:dyDescent="0.35">
      <c r="B55" s="35">
        <v>234573</v>
      </c>
      <c r="C55" s="36" t="s">
        <v>119</v>
      </c>
      <c r="D55" s="36">
        <v>901037870</v>
      </c>
      <c r="E55" s="37" t="s">
        <v>75</v>
      </c>
    </row>
    <row r="56" spans="2:5" x14ac:dyDescent="0.35">
      <c r="B56" s="31">
        <v>774</v>
      </c>
      <c r="C56" s="32" t="s">
        <v>120</v>
      </c>
      <c r="D56" s="33">
        <v>900713658</v>
      </c>
      <c r="E56" s="34" t="s">
        <v>116</v>
      </c>
    </row>
    <row r="57" spans="2:5" x14ac:dyDescent="0.35">
      <c r="B57" s="35">
        <v>234661</v>
      </c>
      <c r="C57" s="36" t="s">
        <v>121</v>
      </c>
      <c r="D57" s="36">
        <v>900276770</v>
      </c>
      <c r="E57" s="37" t="s">
        <v>116</v>
      </c>
    </row>
    <row r="58" spans="2:5" x14ac:dyDescent="0.35">
      <c r="B58" s="31">
        <v>234624</v>
      </c>
      <c r="C58" s="32" t="s">
        <v>122</v>
      </c>
      <c r="D58" s="33">
        <v>901300741</v>
      </c>
      <c r="E58" s="34" t="s">
        <v>75</v>
      </c>
    </row>
    <row r="59" spans="2:5" x14ac:dyDescent="0.35">
      <c r="B59" s="35">
        <v>216</v>
      </c>
      <c r="C59" s="36" t="s">
        <v>123</v>
      </c>
      <c r="D59" s="36">
        <v>900321520</v>
      </c>
      <c r="E59" s="37" t="s">
        <v>72</v>
      </c>
    </row>
    <row r="60" spans="2:5" x14ac:dyDescent="0.35">
      <c r="B60" s="31">
        <v>71</v>
      </c>
      <c r="C60" s="32" t="s">
        <v>124</v>
      </c>
      <c r="D60" s="33">
        <v>900100553</v>
      </c>
      <c r="E60" s="34" t="s">
        <v>125</v>
      </c>
    </row>
    <row r="61" spans="2:5" x14ac:dyDescent="0.35">
      <c r="B61" s="31">
        <v>234762</v>
      </c>
      <c r="C61" s="32" t="s">
        <v>124</v>
      </c>
      <c r="D61" s="33">
        <v>900100553</v>
      </c>
      <c r="E61" s="34" t="s">
        <v>75</v>
      </c>
    </row>
    <row r="62" spans="2:5" x14ac:dyDescent="0.35">
      <c r="B62" s="35">
        <v>234643</v>
      </c>
      <c r="C62" s="36" t="s">
        <v>126</v>
      </c>
      <c r="D62" s="36">
        <v>890500726</v>
      </c>
      <c r="E62" s="37" t="s">
        <v>72</v>
      </c>
    </row>
    <row r="63" spans="2:5" x14ac:dyDescent="0.35">
      <c r="B63" s="31">
        <v>234743</v>
      </c>
      <c r="C63" s="32" t="s">
        <v>127</v>
      </c>
      <c r="D63" s="33">
        <v>800187974</v>
      </c>
      <c r="E63" s="34" t="s">
        <v>116</v>
      </c>
    </row>
    <row r="64" spans="2:5" x14ac:dyDescent="0.35">
      <c r="B64" s="35">
        <v>234605</v>
      </c>
      <c r="C64" s="36" t="s">
        <v>128</v>
      </c>
      <c r="D64" s="36">
        <v>900957357</v>
      </c>
      <c r="E64" s="37" t="s">
        <v>72</v>
      </c>
    </row>
    <row r="65" spans="2:5" x14ac:dyDescent="0.35">
      <c r="B65" s="31">
        <v>388</v>
      </c>
      <c r="C65" s="32" t="s">
        <v>129</v>
      </c>
      <c r="D65" s="33">
        <v>830141678</v>
      </c>
      <c r="E65" s="34" t="s">
        <v>75</v>
      </c>
    </row>
    <row r="66" spans="2:5" x14ac:dyDescent="0.35">
      <c r="B66" s="35">
        <v>234371</v>
      </c>
      <c r="C66" s="36" t="s">
        <v>130</v>
      </c>
      <c r="D66" s="36">
        <v>890320250</v>
      </c>
      <c r="E66" s="37" t="s">
        <v>75</v>
      </c>
    </row>
    <row r="67" spans="2:5" x14ac:dyDescent="0.35">
      <c r="B67" s="31">
        <v>234381</v>
      </c>
      <c r="C67" s="32" t="s">
        <v>131</v>
      </c>
      <c r="D67" s="33">
        <v>860015753</v>
      </c>
      <c r="E67" s="34" t="s">
        <v>75</v>
      </c>
    </row>
    <row r="68" spans="2:5" x14ac:dyDescent="0.35">
      <c r="B68" s="35">
        <v>234549</v>
      </c>
      <c r="C68" s="36" t="s">
        <v>132</v>
      </c>
      <c r="D68" s="36">
        <v>900474423</v>
      </c>
      <c r="E68" s="37" t="s">
        <v>75</v>
      </c>
    </row>
    <row r="69" spans="2:5" x14ac:dyDescent="0.35">
      <c r="B69" s="31">
        <v>234436</v>
      </c>
      <c r="C69" s="32" t="s">
        <v>133</v>
      </c>
      <c r="D69" s="33">
        <v>900962591</v>
      </c>
      <c r="E69" s="34" t="s">
        <v>75</v>
      </c>
    </row>
    <row r="70" spans="2:5" x14ac:dyDescent="0.35">
      <c r="B70" s="35">
        <v>234559</v>
      </c>
      <c r="C70" s="36" t="s">
        <v>134</v>
      </c>
      <c r="D70" s="36">
        <v>830001072</v>
      </c>
      <c r="E70" s="37" t="s">
        <v>75</v>
      </c>
    </row>
    <row r="71" spans="2:5" x14ac:dyDescent="0.35">
      <c r="B71" s="31">
        <v>234260</v>
      </c>
      <c r="C71" s="32" t="s">
        <v>135</v>
      </c>
      <c r="D71" s="33">
        <v>830085008</v>
      </c>
      <c r="E71" s="34" t="s">
        <v>75</v>
      </c>
    </row>
    <row r="72" spans="2:5" x14ac:dyDescent="0.35">
      <c r="B72" s="35">
        <v>377</v>
      </c>
      <c r="C72" s="36" t="s">
        <v>136</v>
      </c>
      <c r="D72" s="36">
        <v>900131731</v>
      </c>
      <c r="E72" s="37" t="s">
        <v>75</v>
      </c>
    </row>
    <row r="73" spans="2:5" x14ac:dyDescent="0.35">
      <c r="B73" s="31">
        <v>234685</v>
      </c>
      <c r="C73" s="32" t="s">
        <v>137</v>
      </c>
      <c r="D73" s="33">
        <v>900716800</v>
      </c>
      <c r="E73" s="34" t="s">
        <v>72</v>
      </c>
    </row>
    <row r="74" spans="2:5" x14ac:dyDescent="0.35">
      <c r="B74" s="35">
        <v>234351</v>
      </c>
      <c r="C74" s="36" t="s">
        <v>138</v>
      </c>
      <c r="D74" s="36">
        <v>830061125</v>
      </c>
      <c r="E74" s="37" t="s">
        <v>75</v>
      </c>
    </row>
    <row r="75" spans="2:5" x14ac:dyDescent="0.35">
      <c r="B75" s="31">
        <v>234653</v>
      </c>
      <c r="C75" s="32" t="s">
        <v>139</v>
      </c>
      <c r="D75" s="33">
        <v>900572958</v>
      </c>
      <c r="E75" s="34" t="s">
        <v>72</v>
      </c>
    </row>
    <row r="76" spans="2:5" x14ac:dyDescent="0.35">
      <c r="B76" s="35">
        <v>234482</v>
      </c>
      <c r="C76" s="36" t="s">
        <v>140</v>
      </c>
      <c r="D76" s="36">
        <v>900662992</v>
      </c>
      <c r="E76" s="37" t="s">
        <v>75</v>
      </c>
    </row>
    <row r="77" spans="2:5" x14ac:dyDescent="0.35">
      <c r="B77" s="31">
        <v>234413</v>
      </c>
      <c r="C77" s="32" t="s">
        <v>141</v>
      </c>
      <c r="D77" s="33">
        <v>890925215</v>
      </c>
      <c r="E77" s="34" t="s">
        <v>75</v>
      </c>
    </row>
    <row r="78" spans="2:5" x14ac:dyDescent="0.35">
      <c r="B78" s="35">
        <v>234471</v>
      </c>
      <c r="C78" s="36" t="s">
        <v>142</v>
      </c>
      <c r="D78" s="36">
        <v>860049042</v>
      </c>
      <c r="E78" s="37" t="s">
        <v>75</v>
      </c>
    </row>
    <row r="79" spans="2:5" x14ac:dyDescent="0.35">
      <c r="B79" s="31">
        <v>234515</v>
      </c>
      <c r="C79" s="32" t="s">
        <v>143</v>
      </c>
      <c r="D79" s="33">
        <v>860020308</v>
      </c>
      <c r="E79" s="34" t="s">
        <v>75</v>
      </c>
    </row>
    <row r="80" spans="2:5" x14ac:dyDescent="0.35">
      <c r="B80" s="35">
        <v>234392</v>
      </c>
      <c r="C80" s="36" t="s">
        <v>144</v>
      </c>
      <c r="D80" s="36">
        <v>860002536</v>
      </c>
      <c r="E80" s="37" t="s">
        <v>75</v>
      </c>
    </row>
    <row r="81" spans="2:5" x14ac:dyDescent="0.35">
      <c r="B81" s="31">
        <v>234239</v>
      </c>
      <c r="C81" s="32" t="s">
        <v>145</v>
      </c>
      <c r="D81" s="33">
        <v>901070018</v>
      </c>
      <c r="E81" s="34" t="s">
        <v>72</v>
      </c>
    </row>
    <row r="82" spans="2:5" x14ac:dyDescent="0.35">
      <c r="B82" s="35">
        <v>234346</v>
      </c>
      <c r="C82" s="36" t="s">
        <v>146</v>
      </c>
      <c r="D82" s="36">
        <v>900153527</v>
      </c>
      <c r="E82" s="37" t="s">
        <v>75</v>
      </c>
    </row>
    <row r="83" spans="2:5" x14ac:dyDescent="0.35">
      <c r="B83" s="31">
        <v>285</v>
      </c>
      <c r="C83" s="32" t="s">
        <v>147</v>
      </c>
      <c r="D83" s="33">
        <v>800067861</v>
      </c>
      <c r="E83" s="34" t="s">
        <v>75</v>
      </c>
    </row>
    <row r="84" spans="2:5" x14ac:dyDescent="0.35">
      <c r="B84" s="35">
        <v>234384</v>
      </c>
      <c r="C84" s="36" t="s">
        <v>148</v>
      </c>
      <c r="D84" s="36">
        <v>817000747</v>
      </c>
      <c r="E84" s="37" t="s">
        <v>75</v>
      </c>
    </row>
    <row r="85" spans="2:5" x14ac:dyDescent="0.35">
      <c r="B85" s="31">
        <v>234642</v>
      </c>
      <c r="C85" s="32" t="s">
        <v>149</v>
      </c>
      <c r="D85" s="33">
        <v>860066942</v>
      </c>
      <c r="E85" s="34" t="s">
        <v>75</v>
      </c>
    </row>
    <row r="86" spans="2:5" x14ac:dyDescent="0.35">
      <c r="B86" s="35">
        <v>234530</v>
      </c>
      <c r="C86" s="36" t="s">
        <v>150</v>
      </c>
      <c r="D86" s="36">
        <v>800208785</v>
      </c>
      <c r="E86" s="37" t="s">
        <v>75</v>
      </c>
    </row>
    <row r="87" spans="2:5" x14ac:dyDescent="0.35">
      <c r="B87" s="31">
        <v>234350</v>
      </c>
      <c r="C87" s="32" t="s">
        <v>151</v>
      </c>
      <c r="D87" s="33">
        <v>830146726</v>
      </c>
      <c r="E87" s="34" t="s">
        <v>75</v>
      </c>
    </row>
    <row r="88" spans="2:5" x14ac:dyDescent="0.35">
      <c r="B88" s="35">
        <v>234523</v>
      </c>
      <c r="C88" s="36" t="s">
        <v>152</v>
      </c>
      <c r="D88" s="36">
        <v>891100299</v>
      </c>
      <c r="E88" s="37" t="s">
        <v>75</v>
      </c>
    </row>
    <row r="89" spans="2:5" x14ac:dyDescent="0.35">
      <c r="B89" s="31">
        <v>234555</v>
      </c>
      <c r="C89" s="32" t="s">
        <v>153</v>
      </c>
      <c r="D89" s="33">
        <v>830147064</v>
      </c>
      <c r="E89" s="34" t="s">
        <v>75</v>
      </c>
    </row>
    <row r="90" spans="2:5" x14ac:dyDescent="0.35">
      <c r="B90" s="35">
        <v>234358</v>
      </c>
      <c r="C90" s="36" t="s">
        <v>154</v>
      </c>
      <c r="D90" s="36">
        <v>900083844</v>
      </c>
      <c r="E90" s="37" t="s">
        <v>75</v>
      </c>
    </row>
    <row r="91" spans="2:5" x14ac:dyDescent="0.35">
      <c r="B91" s="31">
        <v>234389</v>
      </c>
      <c r="C91" s="32" t="s">
        <v>155</v>
      </c>
      <c r="D91" s="33">
        <v>900696296</v>
      </c>
      <c r="E91" s="34" t="s">
        <v>75</v>
      </c>
    </row>
    <row r="92" spans="2:5" x14ac:dyDescent="0.35">
      <c r="B92" s="35">
        <v>234575</v>
      </c>
      <c r="C92" s="36" t="s">
        <v>156</v>
      </c>
      <c r="D92" s="36">
        <v>860001899</v>
      </c>
      <c r="E92" s="37" t="s">
        <v>75</v>
      </c>
    </row>
    <row r="93" spans="2:5" x14ac:dyDescent="0.35">
      <c r="B93" s="31">
        <v>234468</v>
      </c>
      <c r="C93" s="32" t="s">
        <v>157</v>
      </c>
      <c r="D93" s="33">
        <v>860013842</v>
      </c>
      <c r="E93" s="34" t="s">
        <v>75</v>
      </c>
    </row>
    <row r="94" spans="2:5" x14ac:dyDescent="0.35">
      <c r="B94" s="35">
        <v>276</v>
      </c>
      <c r="C94" s="36" t="s">
        <v>158</v>
      </c>
      <c r="D94" s="36">
        <v>815002936</v>
      </c>
      <c r="E94" s="37" t="s">
        <v>75</v>
      </c>
    </row>
    <row r="95" spans="2:5" x14ac:dyDescent="0.35">
      <c r="B95" s="31">
        <v>234513</v>
      </c>
      <c r="C95" s="32" t="s">
        <v>159</v>
      </c>
      <c r="D95" s="33">
        <v>900517378</v>
      </c>
      <c r="E95" s="34" t="s">
        <v>75</v>
      </c>
    </row>
    <row r="96" spans="2:5" x14ac:dyDescent="0.35">
      <c r="B96" s="35">
        <v>234568</v>
      </c>
      <c r="C96" s="36" t="s">
        <v>160</v>
      </c>
      <c r="D96" s="36">
        <v>900075885</v>
      </c>
      <c r="E96" s="37" t="s">
        <v>75</v>
      </c>
    </row>
    <row r="97" spans="2:5" x14ac:dyDescent="0.35">
      <c r="B97" s="31">
        <v>234739</v>
      </c>
      <c r="C97" s="32" t="s">
        <v>161</v>
      </c>
      <c r="D97" s="33">
        <v>901744498</v>
      </c>
      <c r="E97" s="34" t="s">
        <v>116</v>
      </c>
    </row>
    <row r="98" spans="2:5" x14ac:dyDescent="0.35">
      <c r="B98" s="35">
        <v>247</v>
      </c>
      <c r="C98" s="36" t="s">
        <v>162</v>
      </c>
      <c r="D98" s="36">
        <v>891800111</v>
      </c>
      <c r="E98" s="37" t="s">
        <v>75</v>
      </c>
    </row>
    <row r="99" spans="2:5" x14ac:dyDescent="0.35">
      <c r="B99" s="31">
        <v>234361</v>
      </c>
      <c r="C99" s="32" t="s">
        <v>163</v>
      </c>
      <c r="D99" s="33">
        <v>810004529</v>
      </c>
      <c r="E99" s="34" t="s">
        <v>75</v>
      </c>
    </row>
    <row r="100" spans="2:5" x14ac:dyDescent="0.35">
      <c r="B100" s="35">
        <v>234676</v>
      </c>
      <c r="C100" s="36" t="s">
        <v>164</v>
      </c>
      <c r="D100" s="36">
        <v>9005634486</v>
      </c>
      <c r="E100" s="37" t="s">
        <v>72</v>
      </c>
    </row>
    <row r="101" spans="2:5" x14ac:dyDescent="0.35">
      <c r="B101" s="31">
        <v>234733</v>
      </c>
      <c r="C101" s="32" t="s">
        <v>165</v>
      </c>
      <c r="D101" s="33">
        <v>811009788</v>
      </c>
      <c r="E101" s="34" t="s">
        <v>166</v>
      </c>
    </row>
    <row r="102" spans="2:5" x14ac:dyDescent="0.35">
      <c r="B102" s="35">
        <v>234521</v>
      </c>
      <c r="C102" s="36" t="s">
        <v>167</v>
      </c>
      <c r="D102" s="36">
        <v>802016160</v>
      </c>
      <c r="E102" s="37" t="s">
        <v>75</v>
      </c>
    </row>
    <row r="103" spans="2:5" x14ac:dyDescent="0.35">
      <c r="B103" s="31">
        <v>234536</v>
      </c>
      <c r="C103" s="32" t="s">
        <v>168</v>
      </c>
      <c r="D103" s="33">
        <v>800010116</v>
      </c>
      <c r="E103" s="34" t="s">
        <v>75</v>
      </c>
    </row>
    <row r="104" spans="2:5" x14ac:dyDescent="0.35">
      <c r="B104" s="35">
        <v>234565</v>
      </c>
      <c r="C104" s="36" t="s">
        <v>169</v>
      </c>
      <c r="D104" s="36">
        <v>900047020</v>
      </c>
      <c r="E104" s="37" t="s">
        <v>75</v>
      </c>
    </row>
    <row r="105" spans="2:5" x14ac:dyDescent="0.35">
      <c r="B105" s="31">
        <v>234464</v>
      </c>
      <c r="C105" s="32" t="s">
        <v>170</v>
      </c>
      <c r="D105" s="33">
        <v>860014659</v>
      </c>
      <c r="E105" s="34" t="s">
        <v>75</v>
      </c>
    </row>
    <row r="106" spans="2:5" x14ac:dyDescent="0.35">
      <c r="B106" s="35">
        <v>234525</v>
      </c>
      <c r="C106" s="36" t="s">
        <v>171</v>
      </c>
      <c r="D106" s="36">
        <v>800021308</v>
      </c>
      <c r="E106" s="37" t="s">
        <v>75</v>
      </c>
    </row>
    <row r="107" spans="2:5" x14ac:dyDescent="0.35">
      <c r="B107" s="31">
        <v>234741</v>
      </c>
      <c r="C107" s="32" t="s">
        <v>172</v>
      </c>
      <c r="D107" s="33">
        <v>901650225</v>
      </c>
      <c r="E107" s="34" t="s">
        <v>72</v>
      </c>
    </row>
    <row r="108" spans="2:5" x14ac:dyDescent="0.35">
      <c r="B108" s="35">
        <v>232</v>
      </c>
      <c r="C108" s="36" t="s">
        <v>173</v>
      </c>
      <c r="D108" s="36">
        <v>802025052</v>
      </c>
      <c r="E108" s="37" t="s">
        <v>72</v>
      </c>
    </row>
    <row r="109" spans="2:5" x14ac:dyDescent="0.35">
      <c r="B109" s="31">
        <v>784</v>
      </c>
      <c r="C109" s="32" t="s">
        <v>174</v>
      </c>
      <c r="D109" s="33">
        <v>899999068</v>
      </c>
      <c r="E109" s="34" t="s">
        <v>88</v>
      </c>
    </row>
    <row r="110" spans="2:5" x14ac:dyDescent="0.35">
      <c r="B110" s="35">
        <v>233</v>
      </c>
      <c r="C110" s="36" t="s">
        <v>174</v>
      </c>
      <c r="D110" s="36">
        <v>899999068</v>
      </c>
      <c r="E110" s="37" t="s">
        <v>116</v>
      </c>
    </row>
    <row r="111" spans="2:5" x14ac:dyDescent="0.35">
      <c r="B111" s="31">
        <v>234</v>
      </c>
      <c r="C111" s="32" t="s">
        <v>174</v>
      </c>
      <c r="D111" s="33">
        <v>899999068</v>
      </c>
      <c r="E111" s="34" t="s">
        <v>75</v>
      </c>
    </row>
    <row r="112" spans="2:5" x14ac:dyDescent="0.35">
      <c r="B112" s="35">
        <v>234564</v>
      </c>
      <c r="C112" s="36" t="s">
        <v>175</v>
      </c>
      <c r="D112" s="36">
        <v>900492033</v>
      </c>
      <c r="E112" s="37" t="s">
        <v>75</v>
      </c>
    </row>
    <row r="113" spans="2:5" x14ac:dyDescent="0.35">
      <c r="B113" s="31">
        <v>234364</v>
      </c>
      <c r="C113" s="32" t="s">
        <v>176</v>
      </c>
      <c r="D113" s="33">
        <v>900817903</v>
      </c>
      <c r="E113" s="34" t="s">
        <v>75</v>
      </c>
    </row>
    <row r="114" spans="2:5" x14ac:dyDescent="0.35">
      <c r="B114" s="35">
        <v>272</v>
      </c>
      <c r="C114" s="36" t="s">
        <v>177</v>
      </c>
      <c r="D114" s="36">
        <v>800202395</v>
      </c>
      <c r="E114" s="37" t="s">
        <v>72</v>
      </c>
    </row>
    <row r="115" spans="2:5" x14ac:dyDescent="0.35">
      <c r="B115" s="31">
        <v>234425</v>
      </c>
      <c r="C115" s="32" t="s">
        <v>178</v>
      </c>
      <c r="D115" s="33">
        <v>890304403</v>
      </c>
      <c r="E115" s="34" t="s">
        <v>75</v>
      </c>
    </row>
    <row r="116" spans="2:5" x14ac:dyDescent="0.35">
      <c r="B116" s="35">
        <v>234376</v>
      </c>
      <c r="C116" s="36" t="s">
        <v>179</v>
      </c>
      <c r="D116" s="36">
        <v>860072172</v>
      </c>
      <c r="E116" s="37" t="s">
        <v>75</v>
      </c>
    </row>
    <row r="117" spans="2:5" x14ac:dyDescent="0.35">
      <c r="B117" s="31">
        <v>234498</v>
      </c>
      <c r="C117" s="32" t="s">
        <v>180</v>
      </c>
      <c r="D117" s="33">
        <v>900406158</v>
      </c>
      <c r="E117" s="34" t="s">
        <v>75</v>
      </c>
    </row>
    <row r="118" spans="2:5" x14ac:dyDescent="0.35">
      <c r="B118" s="35">
        <v>234717</v>
      </c>
      <c r="C118" s="36" t="s">
        <v>181</v>
      </c>
      <c r="D118" s="36">
        <v>800163392</v>
      </c>
      <c r="E118" s="37" t="s">
        <v>72</v>
      </c>
    </row>
    <row r="119" spans="2:5" x14ac:dyDescent="0.35">
      <c r="B119" s="31">
        <v>280</v>
      </c>
      <c r="C119" s="32" t="s">
        <v>182</v>
      </c>
      <c r="D119" s="33">
        <v>844004576</v>
      </c>
      <c r="E119" s="34" t="s">
        <v>72</v>
      </c>
    </row>
    <row r="120" spans="2:5" x14ac:dyDescent="0.35">
      <c r="B120" s="35">
        <v>234635</v>
      </c>
      <c r="C120" s="36" t="s">
        <v>183</v>
      </c>
      <c r="D120" s="36">
        <v>901511468</v>
      </c>
      <c r="E120" s="37" t="s">
        <v>72</v>
      </c>
    </row>
    <row r="121" spans="2:5" x14ac:dyDescent="0.35">
      <c r="B121" s="31">
        <v>248</v>
      </c>
      <c r="C121" s="32" t="s">
        <v>184</v>
      </c>
      <c r="D121" s="33">
        <v>809010690</v>
      </c>
      <c r="E121" s="34" t="s">
        <v>72</v>
      </c>
    </row>
    <row r="122" spans="2:5" x14ac:dyDescent="0.35">
      <c r="B122" s="35">
        <v>222</v>
      </c>
      <c r="C122" s="36" t="s">
        <v>185</v>
      </c>
      <c r="D122" s="36">
        <v>890938783</v>
      </c>
      <c r="E122" s="37" t="s">
        <v>75</v>
      </c>
    </row>
    <row r="123" spans="2:5" x14ac:dyDescent="0.35">
      <c r="B123" s="31">
        <v>234646</v>
      </c>
      <c r="C123" s="32" t="s">
        <v>186</v>
      </c>
      <c r="D123" s="33">
        <v>900251955</v>
      </c>
      <c r="E123" s="34" t="s">
        <v>72</v>
      </c>
    </row>
    <row r="124" spans="2:5" x14ac:dyDescent="0.35">
      <c r="B124" s="35">
        <v>234744</v>
      </c>
      <c r="C124" s="36" t="s">
        <v>187</v>
      </c>
      <c r="D124" s="36">
        <v>900063884</v>
      </c>
      <c r="E124" s="37" t="s">
        <v>72</v>
      </c>
    </row>
    <row r="125" spans="2:5" x14ac:dyDescent="0.35">
      <c r="B125" s="31">
        <v>234280</v>
      </c>
      <c r="C125" s="32" t="s">
        <v>188</v>
      </c>
      <c r="D125" s="33">
        <v>900368929</v>
      </c>
      <c r="E125" s="34" t="s">
        <v>72</v>
      </c>
    </row>
    <row r="126" spans="2:5" x14ac:dyDescent="0.35">
      <c r="B126" s="35">
        <v>252</v>
      </c>
      <c r="C126" s="36" t="s">
        <v>189</v>
      </c>
      <c r="D126" s="36">
        <v>890904996</v>
      </c>
      <c r="E126" s="37" t="s">
        <v>72</v>
      </c>
    </row>
    <row r="127" spans="2:5" x14ac:dyDescent="0.35">
      <c r="B127" s="31">
        <v>274</v>
      </c>
      <c r="C127" s="32" t="s">
        <v>189</v>
      </c>
      <c r="D127" s="33">
        <v>890904996</v>
      </c>
      <c r="E127" s="34" t="s">
        <v>110</v>
      </c>
    </row>
    <row r="128" spans="2:5" x14ac:dyDescent="0.35">
      <c r="B128" s="35">
        <v>234688</v>
      </c>
      <c r="C128" s="36" t="s">
        <v>189</v>
      </c>
      <c r="D128" s="36">
        <v>890904996</v>
      </c>
      <c r="E128" s="37" t="s">
        <v>116</v>
      </c>
    </row>
    <row r="129" spans="2:5" x14ac:dyDescent="0.35">
      <c r="B129" s="31">
        <v>234738</v>
      </c>
      <c r="C129" s="32" t="s">
        <v>189</v>
      </c>
      <c r="D129" s="33">
        <v>890904996</v>
      </c>
      <c r="E129" s="34" t="s">
        <v>88</v>
      </c>
    </row>
    <row r="130" spans="2:5" x14ac:dyDescent="0.35">
      <c r="B130" s="35">
        <v>234276</v>
      </c>
      <c r="C130" s="36" t="s">
        <v>190</v>
      </c>
      <c r="D130" s="36">
        <v>900400969</v>
      </c>
      <c r="E130" s="37" t="s">
        <v>72</v>
      </c>
    </row>
    <row r="131" spans="2:5" x14ac:dyDescent="0.35">
      <c r="B131" s="31">
        <v>215</v>
      </c>
      <c r="C131" s="32" t="s">
        <v>191</v>
      </c>
      <c r="D131" s="33">
        <v>860063875</v>
      </c>
      <c r="E131" s="34" t="s">
        <v>72</v>
      </c>
    </row>
    <row r="132" spans="2:5" x14ac:dyDescent="0.35">
      <c r="B132" s="35">
        <v>262</v>
      </c>
      <c r="C132" s="36" t="s">
        <v>192</v>
      </c>
      <c r="D132" s="36">
        <v>830140206</v>
      </c>
      <c r="E132" s="37" t="s">
        <v>72</v>
      </c>
    </row>
    <row r="133" spans="2:5" x14ac:dyDescent="0.35">
      <c r="B133" s="31">
        <v>221110</v>
      </c>
      <c r="C133" s="32" t="s">
        <v>193</v>
      </c>
      <c r="D133" s="33">
        <v>901023319</v>
      </c>
      <c r="E133" s="34" t="s">
        <v>72</v>
      </c>
    </row>
    <row r="134" spans="2:5" x14ac:dyDescent="0.35">
      <c r="B134" s="35">
        <v>234614</v>
      </c>
      <c r="C134" s="36" t="s">
        <v>194</v>
      </c>
      <c r="D134" s="36">
        <v>900912454</v>
      </c>
      <c r="E134" s="37" t="s">
        <v>72</v>
      </c>
    </row>
    <row r="135" spans="2:5" x14ac:dyDescent="0.35">
      <c r="B135" s="31">
        <v>234298</v>
      </c>
      <c r="C135" s="32" t="s">
        <v>195</v>
      </c>
      <c r="D135" s="33">
        <v>901263317</v>
      </c>
      <c r="E135" s="34" t="s">
        <v>72</v>
      </c>
    </row>
    <row r="136" spans="2:5" x14ac:dyDescent="0.35">
      <c r="B136" s="35">
        <v>234626</v>
      </c>
      <c r="C136" s="36" t="s">
        <v>195</v>
      </c>
      <c r="D136" s="36">
        <v>901263317</v>
      </c>
      <c r="E136" s="37" t="s">
        <v>88</v>
      </c>
    </row>
    <row r="137" spans="2:5" x14ac:dyDescent="0.35">
      <c r="B137" s="31">
        <v>209</v>
      </c>
      <c r="C137" s="32" t="s">
        <v>196</v>
      </c>
      <c r="D137" s="33">
        <v>830113630</v>
      </c>
      <c r="E137" s="34" t="s">
        <v>72</v>
      </c>
    </row>
    <row r="138" spans="2:5" x14ac:dyDescent="0.35">
      <c r="B138" s="35">
        <v>208</v>
      </c>
      <c r="C138" s="36" t="s">
        <v>196</v>
      </c>
      <c r="D138" s="36">
        <v>830113630</v>
      </c>
      <c r="E138" s="37" t="s">
        <v>110</v>
      </c>
    </row>
    <row r="139" spans="2:5" x14ac:dyDescent="0.35">
      <c r="B139" s="31">
        <v>197</v>
      </c>
      <c r="C139" s="32" t="s">
        <v>197</v>
      </c>
      <c r="D139" s="33">
        <v>805003351</v>
      </c>
      <c r="E139" s="34" t="s">
        <v>110</v>
      </c>
    </row>
    <row r="140" spans="2:5" x14ac:dyDescent="0.35">
      <c r="B140" s="35">
        <v>234339</v>
      </c>
      <c r="C140" s="36" t="s">
        <v>198</v>
      </c>
      <c r="D140" s="36">
        <v>890903474</v>
      </c>
      <c r="E140" s="37" t="s">
        <v>75</v>
      </c>
    </row>
    <row r="141" spans="2:5" x14ac:dyDescent="0.35">
      <c r="B141" s="31">
        <v>234271</v>
      </c>
      <c r="C141" s="32" t="s">
        <v>199</v>
      </c>
      <c r="D141" s="33">
        <v>901034973</v>
      </c>
      <c r="E141" s="34" t="s">
        <v>72</v>
      </c>
    </row>
    <row r="142" spans="2:5" x14ac:dyDescent="0.35">
      <c r="B142" s="35">
        <v>234719</v>
      </c>
      <c r="C142" s="36" t="s">
        <v>200</v>
      </c>
      <c r="D142" s="36">
        <v>800134853</v>
      </c>
      <c r="E142" s="37" t="s">
        <v>201</v>
      </c>
    </row>
    <row r="143" spans="2:5" x14ac:dyDescent="0.35">
      <c r="B143" s="31">
        <v>234476</v>
      </c>
      <c r="C143" s="32" t="s">
        <v>202</v>
      </c>
      <c r="D143" s="33">
        <v>800059470</v>
      </c>
      <c r="E143" s="34" t="s">
        <v>75</v>
      </c>
    </row>
    <row r="144" spans="2:5" x14ac:dyDescent="0.35">
      <c r="B144" s="35">
        <v>234466</v>
      </c>
      <c r="C144" s="36" t="s">
        <v>203</v>
      </c>
      <c r="D144" s="36">
        <v>800099500</v>
      </c>
      <c r="E144" s="37" t="s">
        <v>75</v>
      </c>
    </row>
    <row r="145" spans="2:5" x14ac:dyDescent="0.35">
      <c r="B145" s="31">
        <v>367</v>
      </c>
      <c r="C145" s="32" t="s">
        <v>204</v>
      </c>
      <c r="D145" s="33">
        <v>804014885</v>
      </c>
      <c r="E145" s="34" t="s">
        <v>72</v>
      </c>
    </row>
    <row r="146" spans="2:5" x14ac:dyDescent="0.35">
      <c r="B146" s="35">
        <v>234567</v>
      </c>
      <c r="C146" s="36" t="s">
        <v>205</v>
      </c>
      <c r="D146" s="36">
        <v>809012788</v>
      </c>
      <c r="E146" s="37" t="s">
        <v>75</v>
      </c>
    </row>
    <row r="147" spans="2:5" x14ac:dyDescent="0.35">
      <c r="B147" s="31">
        <v>234459</v>
      </c>
      <c r="C147" s="32" t="s">
        <v>206</v>
      </c>
      <c r="D147" s="33">
        <v>22447134</v>
      </c>
      <c r="E147" s="34" t="s">
        <v>75</v>
      </c>
    </row>
    <row r="148" spans="2:5" x14ac:dyDescent="0.35">
      <c r="B148" s="35">
        <v>234487</v>
      </c>
      <c r="C148" s="36" t="s">
        <v>207</v>
      </c>
      <c r="D148" s="36">
        <v>901196766</v>
      </c>
      <c r="E148" s="37" t="s">
        <v>75</v>
      </c>
    </row>
    <row r="149" spans="2:5" x14ac:dyDescent="0.35">
      <c r="B149" s="31">
        <v>234607</v>
      </c>
      <c r="C149" s="32" t="s">
        <v>208</v>
      </c>
      <c r="D149" s="33">
        <v>900371417</v>
      </c>
      <c r="E149" s="34" t="s">
        <v>75</v>
      </c>
    </row>
    <row r="150" spans="2:5" x14ac:dyDescent="0.35">
      <c r="B150" s="35">
        <v>234516</v>
      </c>
      <c r="C150" s="36" t="s">
        <v>209</v>
      </c>
      <c r="D150" s="36">
        <v>822007669</v>
      </c>
      <c r="E150" s="37" t="s">
        <v>75</v>
      </c>
    </row>
    <row r="151" spans="2:5" x14ac:dyDescent="0.35">
      <c r="B151" s="31">
        <v>234509</v>
      </c>
      <c r="C151" s="32" t="s">
        <v>210</v>
      </c>
      <c r="D151" s="33">
        <v>800061582</v>
      </c>
      <c r="E151" s="34" t="s">
        <v>75</v>
      </c>
    </row>
    <row r="152" spans="2:5" x14ac:dyDescent="0.35">
      <c r="B152" s="35">
        <v>234633</v>
      </c>
      <c r="C152" s="36" t="s">
        <v>211</v>
      </c>
      <c r="D152" s="36">
        <v>901177096</v>
      </c>
      <c r="E152" s="37" t="s">
        <v>72</v>
      </c>
    </row>
    <row r="153" spans="2:5" x14ac:dyDescent="0.35">
      <c r="B153" s="31">
        <v>234507</v>
      </c>
      <c r="C153" s="32" t="s">
        <v>212</v>
      </c>
      <c r="D153" s="33">
        <v>860002302</v>
      </c>
      <c r="E153" s="34" t="s">
        <v>75</v>
      </c>
    </row>
    <row r="154" spans="2:5" x14ac:dyDescent="0.35">
      <c r="B154" s="35">
        <v>234367</v>
      </c>
      <c r="C154" s="36" t="s">
        <v>213</v>
      </c>
      <c r="D154" s="36">
        <v>890800148</v>
      </c>
      <c r="E154" s="37" t="s">
        <v>75</v>
      </c>
    </row>
    <row r="155" spans="2:5" x14ac:dyDescent="0.35">
      <c r="B155" s="31">
        <v>234285</v>
      </c>
      <c r="C155" s="32" t="s">
        <v>214</v>
      </c>
      <c r="D155" s="33">
        <v>800035290</v>
      </c>
      <c r="E155" s="34" t="s">
        <v>75</v>
      </c>
    </row>
    <row r="156" spans="2:5" x14ac:dyDescent="0.35">
      <c r="B156" s="35">
        <v>234501</v>
      </c>
      <c r="C156" s="36" t="s">
        <v>215</v>
      </c>
      <c r="D156" s="36">
        <v>900600759</v>
      </c>
      <c r="E156" s="37" t="s">
        <v>75</v>
      </c>
    </row>
    <row r="157" spans="2:5" x14ac:dyDescent="0.35">
      <c r="B157" s="31">
        <v>234689</v>
      </c>
      <c r="C157" s="32" t="s">
        <v>216</v>
      </c>
      <c r="D157" s="33">
        <v>901746821</v>
      </c>
      <c r="E157" s="34" t="s">
        <v>75</v>
      </c>
    </row>
    <row r="158" spans="2:5" x14ac:dyDescent="0.35">
      <c r="B158" s="35">
        <v>234461</v>
      </c>
      <c r="C158" s="36" t="s">
        <v>217</v>
      </c>
      <c r="D158" s="36">
        <v>890900308</v>
      </c>
      <c r="E158" s="37" t="s">
        <v>75</v>
      </c>
    </row>
    <row r="159" spans="2:5" x14ac:dyDescent="0.35">
      <c r="B159" s="31">
        <v>234365</v>
      </c>
      <c r="C159" s="32" t="s">
        <v>218</v>
      </c>
      <c r="D159" s="33">
        <v>890906397</v>
      </c>
      <c r="E159" s="34" t="s">
        <v>75</v>
      </c>
    </row>
    <row r="160" spans="2:5" x14ac:dyDescent="0.35">
      <c r="B160" s="35">
        <v>373</v>
      </c>
      <c r="C160" s="36" t="s">
        <v>219</v>
      </c>
      <c r="D160" s="36">
        <v>860014760</v>
      </c>
      <c r="E160" s="37" t="s">
        <v>75</v>
      </c>
    </row>
    <row r="161" spans="2:5" x14ac:dyDescent="0.35">
      <c r="B161" s="31">
        <v>234366</v>
      </c>
      <c r="C161" s="32" t="s">
        <v>220</v>
      </c>
      <c r="D161" s="33">
        <v>860009008</v>
      </c>
      <c r="E161" s="34" t="s">
        <v>75</v>
      </c>
    </row>
    <row r="162" spans="2:5" x14ac:dyDescent="0.35">
      <c r="B162" s="35">
        <v>234385</v>
      </c>
      <c r="C162" s="36" t="s">
        <v>221</v>
      </c>
      <c r="D162" s="36">
        <v>860049313</v>
      </c>
      <c r="E162" s="37" t="s">
        <v>75</v>
      </c>
    </row>
    <row r="163" spans="2:5" x14ac:dyDescent="0.35">
      <c r="B163" s="31">
        <v>180</v>
      </c>
      <c r="C163" s="32" t="s">
        <v>222</v>
      </c>
      <c r="D163" s="33">
        <v>830126302</v>
      </c>
      <c r="E163" s="34" t="s">
        <v>116</v>
      </c>
    </row>
    <row r="164" spans="2:5" x14ac:dyDescent="0.35">
      <c r="B164" s="35">
        <v>480</v>
      </c>
      <c r="C164" s="36" t="s">
        <v>222</v>
      </c>
      <c r="D164" s="36">
        <v>830126302</v>
      </c>
      <c r="E164" s="37" t="s">
        <v>75</v>
      </c>
    </row>
    <row r="165" spans="2:5" x14ac:dyDescent="0.35">
      <c r="B165" s="31">
        <v>234347</v>
      </c>
      <c r="C165" s="32" t="s">
        <v>223</v>
      </c>
      <c r="D165" s="33">
        <v>844001128</v>
      </c>
      <c r="E165" s="34" t="s">
        <v>75</v>
      </c>
    </row>
    <row r="166" spans="2:5" x14ac:dyDescent="0.35">
      <c r="B166" s="35">
        <v>234750</v>
      </c>
      <c r="C166" s="36" t="s">
        <v>224</v>
      </c>
      <c r="D166" s="36">
        <v>901919430</v>
      </c>
      <c r="E166" s="37" t="s">
        <v>72</v>
      </c>
    </row>
    <row r="167" spans="2:5" x14ac:dyDescent="0.35">
      <c r="B167" s="31">
        <v>234467</v>
      </c>
      <c r="C167" s="32" t="s">
        <v>225</v>
      </c>
      <c r="D167" s="33">
        <v>900091638</v>
      </c>
      <c r="E167" s="34" t="s">
        <v>75</v>
      </c>
    </row>
    <row r="168" spans="2:5" x14ac:dyDescent="0.35">
      <c r="B168" s="35">
        <v>234511</v>
      </c>
      <c r="C168" s="36" t="s">
        <v>226</v>
      </c>
      <c r="D168" s="36">
        <v>816005962</v>
      </c>
      <c r="E168" s="37" t="s">
        <v>75</v>
      </c>
    </row>
    <row r="169" spans="2:5" x14ac:dyDescent="0.35">
      <c r="B169" s="31">
        <v>234666</v>
      </c>
      <c r="C169" s="32" t="s">
        <v>227</v>
      </c>
      <c r="D169" s="33">
        <v>901687946</v>
      </c>
      <c r="E169" s="34" t="s">
        <v>72</v>
      </c>
    </row>
    <row r="170" spans="2:5" x14ac:dyDescent="0.35">
      <c r="B170" s="35">
        <v>393</v>
      </c>
      <c r="C170" s="36" t="s">
        <v>228</v>
      </c>
      <c r="D170" s="36">
        <v>809007801</v>
      </c>
      <c r="E170" s="37" t="s">
        <v>75</v>
      </c>
    </row>
    <row r="171" spans="2:5" x14ac:dyDescent="0.35">
      <c r="B171" s="31">
        <v>196</v>
      </c>
      <c r="C171" s="32" t="s">
        <v>229</v>
      </c>
      <c r="D171" s="33">
        <v>830045472</v>
      </c>
      <c r="E171" s="34" t="s">
        <v>72</v>
      </c>
    </row>
    <row r="172" spans="2:5" x14ac:dyDescent="0.35">
      <c r="B172" s="35">
        <v>279</v>
      </c>
      <c r="C172" s="36" t="s">
        <v>230</v>
      </c>
      <c r="D172" s="36">
        <v>804000551</v>
      </c>
      <c r="E172" s="37" t="s">
        <v>72</v>
      </c>
    </row>
    <row r="173" spans="2:5" x14ac:dyDescent="0.35">
      <c r="B173" s="31">
        <v>234667</v>
      </c>
      <c r="C173" s="32" t="s">
        <v>231</v>
      </c>
      <c r="D173" s="33">
        <v>901686472</v>
      </c>
      <c r="E173" s="34" t="s">
        <v>72</v>
      </c>
    </row>
    <row r="174" spans="2:5" x14ac:dyDescent="0.35">
      <c r="B174" s="35">
        <v>234406</v>
      </c>
      <c r="C174" s="36" t="s">
        <v>232</v>
      </c>
      <c r="D174" s="36">
        <v>900041883</v>
      </c>
      <c r="E174" s="37" t="s">
        <v>75</v>
      </c>
    </row>
    <row r="175" spans="2:5" x14ac:dyDescent="0.35">
      <c r="B175" s="31">
        <v>231</v>
      </c>
      <c r="C175" s="32" t="s">
        <v>233</v>
      </c>
      <c r="D175" s="33">
        <v>860005265</v>
      </c>
      <c r="E175" s="34" t="s">
        <v>75</v>
      </c>
    </row>
    <row r="176" spans="2:5" x14ac:dyDescent="0.35">
      <c r="B176" s="35">
        <v>245</v>
      </c>
      <c r="C176" s="36" t="s">
        <v>234</v>
      </c>
      <c r="D176" s="36">
        <v>860001697</v>
      </c>
      <c r="E176" s="37" t="s">
        <v>75</v>
      </c>
    </row>
    <row r="177" spans="2:5" x14ac:dyDescent="0.35">
      <c r="B177" s="31">
        <v>234299</v>
      </c>
      <c r="C177" s="32" t="s">
        <v>235</v>
      </c>
      <c r="D177" s="33">
        <v>900570262</v>
      </c>
      <c r="E177" s="34" t="s">
        <v>72</v>
      </c>
    </row>
    <row r="178" spans="2:5" x14ac:dyDescent="0.35">
      <c r="B178" s="35">
        <v>382</v>
      </c>
      <c r="C178" s="36" t="s">
        <v>236</v>
      </c>
      <c r="D178" s="36">
        <v>892115036</v>
      </c>
      <c r="E178" s="37" t="s">
        <v>72</v>
      </c>
    </row>
    <row r="179" spans="2:5" x14ac:dyDescent="0.35">
      <c r="B179" s="31">
        <v>151</v>
      </c>
      <c r="C179" s="32" t="s">
        <v>237</v>
      </c>
      <c r="D179" s="33">
        <v>800167643</v>
      </c>
      <c r="E179" s="34" t="s">
        <v>72</v>
      </c>
    </row>
    <row r="180" spans="2:5" x14ac:dyDescent="0.35">
      <c r="B180" s="35">
        <v>234714</v>
      </c>
      <c r="C180" s="36" t="s">
        <v>237</v>
      </c>
      <c r="D180" s="36">
        <v>800167643</v>
      </c>
      <c r="E180" s="37" t="s">
        <v>88</v>
      </c>
    </row>
    <row r="181" spans="2:5" x14ac:dyDescent="0.35">
      <c r="B181" s="31">
        <v>202</v>
      </c>
      <c r="C181" s="32" t="s">
        <v>238</v>
      </c>
      <c r="D181" s="33">
        <v>890101691</v>
      </c>
      <c r="E181" s="34" t="s">
        <v>72</v>
      </c>
    </row>
    <row r="182" spans="2:5" x14ac:dyDescent="0.35">
      <c r="B182" s="35">
        <v>240</v>
      </c>
      <c r="C182" s="36" t="s">
        <v>239</v>
      </c>
      <c r="D182" s="36">
        <v>800218682</v>
      </c>
      <c r="E182" s="37" t="s">
        <v>72</v>
      </c>
    </row>
    <row r="183" spans="2:5" x14ac:dyDescent="0.35">
      <c r="B183" s="31">
        <v>234625</v>
      </c>
      <c r="C183" s="32" t="s">
        <v>240</v>
      </c>
      <c r="D183" s="33">
        <v>900235929</v>
      </c>
      <c r="E183" s="34" t="s">
        <v>72</v>
      </c>
    </row>
    <row r="184" spans="2:5" x14ac:dyDescent="0.35">
      <c r="B184" s="35">
        <v>275</v>
      </c>
      <c r="C184" s="36" t="s">
        <v>241</v>
      </c>
      <c r="D184" s="36">
        <v>800021272</v>
      </c>
      <c r="E184" s="37" t="s">
        <v>72</v>
      </c>
    </row>
    <row r="185" spans="2:5" x14ac:dyDescent="0.35">
      <c r="B185" s="31">
        <v>270</v>
      </c>
      <c r="C185" s="32" t="s">
        <v>242</v>
      </c>
      <c r="D185" s="33">
        <v>890503900</v>
      </c>
      <c r="E185" s="34" t="s">
        <v>72</v>
      </c>
    </row>
    <row r="186" spans="2:5" x14ac:dyDescent="0.35">
      <c r="B186" s="35">
        <v>234288</v>
      </c>
      <c r="C186" s="36" t="s">
        <v>243</v>
      </c>
      <c r="D186" s="36">
        <v>804002801</v>
      </c>
      <c r="E186" s="37" t="s">
        <v>72</v>
      </c>
    </row>
    <row r="187" spans="2:5" x14ac:dyDescent="0.35">
      <c r="B187" s="31">
        <v>195</v>
      </c>
      <c r="C187" s="32" t="s">
        <v>244</v>
      </c>
      <c r="D187" s="33">
        <v>890205952</v>
      </c>
      <c r="E187" s="34" t="s">
        <v>72</v>
      </c>
    </row>
    <row r="188" spans="2:5" x14ac:dyDescent="0.35">
      <c r="B188" s="35">
        <v>234563</v>
      </c>
      <c r="C188" s="36" t="s">
        <v>245</v>
      </c>
      <c r="D188" s="36">
        <v>830509077</v>
      </c>
      <c r="E188" s="37" t="s">
        <v>75</v>
      </c>
    </row>
    <row r="189" spans="2:5" x14ac:dyDescent="0.35">
      <c r="B189" s="31">
        <v>234645</v>
      </c>
      <c r="C189" s="32" t="s">
        <v>246</v>
      </c>
      <c r="D189" s="33">
        <v>901356890</v>
      </c>
      <c r="E189" s="34" t="s">
        <v>72</v>
      </c>
    </row>
    <row r="190" spans="2:5" x14ac:dyDescent="0.35">
      <c r="B190" s="35">
        <v>234729</v>
      </c>
      <c r="C190" s="36" t="s">
        <v>246</v>
      </c>
      <c r="D190" s="36">
        <v>901356890</v>
      </c>
      <c r="E190" s="37" t="s">
        <v>88</v>
      </c>
    </row>
    <row r="191" spans="2:5" x14ac:dyDescent="0.35">
      <c r="B191" s="31">
        <v>234664</v>
      </c>
      <c r="C191" s="32" t="s">
        <v>247</v>
      </c>
      <c r="D191" s="33">
        <v>901656551</v>
      </c>
      <c r="E191" s="34" t="s">
        <v>110</v>
      </c>
    </row>
    <row r="192" spans="2:5" x14ac:dyDescent="0.35">
      <c r="B192" s="35">
        <v>237</v>
      </c>
      <c r="C192" s="36" t="s">
        <v>248</v>
      </c>
      <c r="D192" s="36">
        <v>900082143</v>
      </c>
      <c r="E192" s="37" t="s">
        <v>72</v>
      </c>
    </row>
    <row r="193" spans="2:5" x14ac:dyDescent="0.35">
      <c r="B193" s="31">
        <v>238</v>
      </c>
      <c r="C193" s="32" t="s">
        <v>248</v>
      </c>
      <c r="D193" s="33">
        <v>900082143</v>
      </c>
      <c r="E193" s="34" t="s">
        <v>110</v>
      </c>
    </row>
    <row r="194" spans="2:5" x14ac:dyDescent="0.35">
      <c r="B194" s="35">
        <v>390</v>
      </c>
      <c r="C194" s="36" t="s">
        <v>249</v>
      </c>
      <c r="D194" s="36">
        <v>830107528</v>
      </c>
      <c r="E194" s="37" t="s">
        <v>72</v>
      </c>
    </row>
    <row r="195" spans="2:5" x14ac:dyDescent="0.35">
      <c r="B195" s="31">
        <v>234259</v>
      </c>
      <c r="C195" s="32" t="s">
        <v>250</v>
      </c>
      <c r="D195" s="33">
        <v>900475298</v>
      </c>
      <c r="E195" s="34" t="s">
        <v>110</v>
      </c>
    </row>
    <row r="196" spans="2:5" x14ac:dyDescent="0.35">
      <c r="B196" s="35">
        <v>234735</v>
      </c>
      <c r="C196" s="36" t="s">
        <v>251</v>
      </c>
      <c r="D196" s="36">
        <v>900579800</v>
      </c>
      <c r="E196" s="37" t="s">
        <v>72</v>
      </c>
    </row>
    <row r="197" spans="2:5" x14ac:dyDescent="0.35">
      <c r="B197" s="31">
        <v>234620</v>
      </c>
      <c r="C197" s="32" t="s">
        <v>252</v>
      </c>
      <c r="D197" s="33">
        <v>900493698</v>
      </c>
      <c r="E197" s="34" t="s">
        <v>75</v>
      </c>
    </row>
    <row r="198" spans="2:5" x14ac:dyDescent="0.35">
      <c r="B198" s="35">
        <v>234697</v>
      </c>
      <c r="C198" s="36" t="s">
        <v>253</v>
      </c>
      <c r="D198" s="36">
        <v>9017853083</v>
      </c>
      <c r="E198" s="37" t="s">
        <v>72</v>
      </c>
    </row>
    <row r="199" spans="2:5" x14ac:dyDescent="0.35">
      <c r="B199" s="31">
        <v>234698</v>
      </c>
      <c r="C199" s="32" t="s">
        <v>253</v>
      </c>
      <c r="D199" s="33">
        <v>901785318</v>
      </c>
      <c r="E199" s="34" t="s">
        <v>72</v>
      </c>
    </row>
    <row r="200" spans="2:5" x14ac:dyDescent="0.35">
      <c r="B200" s="35">
        <v>234310</v>
      </c>
      <c r="C200" s="36" t="s">
        <v>254</v>
      </c>
      <c r="D200" s="36">
        <v>901306019</v>
      </c>
      <c r="E200" s="37" t="s">
        <v>72</v>
      </c>
    </row>
    <row r="201" spans="2:5" x14ac:dyDescent="0.35">
      <c r="B201" s="31">
        <v>234316</v>
      </c>
      <c r="C201" s="32" t="s">
        <v>255</v>
      </c>
      <c r="D201" s="33">
        <v>900916860</v>
      </c>
      <c r="E201" s="34" t="s">
        <v>72</v>
      </c>
    </row>
    <row r="202" spans="2:5" x14ac:dyDescent="0.35">
      <c r="B202" s="35">
        <v>234686</v>
      </c>
      <c r="C202" s="36" t="s">
        <v>256</v>
      </c>
      <c r="D202" s="36">
        <v>900922760</v>
      </c>
      <c r="E202" s="37" t="s">
        <v>72</v>
      </c>
    </row>
    <row r="203" spans="2:5" x14ac:dyDescent="0.35">
      <c r="B203" s="31">
        <v>234278</v>
      </c>
      <c r="C203" s="32" t="s">
        <v>257</v>
      </c>
      <c r="D203" s="33">
        <v>900991939</v>
      </c>
      <c r="E203" s="34" t="s">
        <v>72</v>
      </c>
    </row>
    <row r="204" spans="2:5" x14ac:dyDescent="0.35">
      <c r="B204" s="35">
        <v>257</v>
      </c>
      <c r="C204" s="36" t="s">
        <v>258</v>
      </c>
      <c r="D204" s="36">
        <v>900103542</v>
      </c>
      <c r="E204" s="37" t="s">
        <v>72</v>
      </c>
    </row>
    <row r="205" spans="2:5" x14ac:dyDescent="0.35">
      <c r="B205" s="31">
        <v>234383</v>
      </c>
      <c r="C205" s="32" t="s">
        <v>259</v>
      </c>
      <c r="D205" s="33">
        <v>860004855</v>
      </c>
      <c r="E205" s="34" t="s">
        <v>75</v>
      </c>
    </row>
    <row r="206" spans="2:5" x14ac:dyDescent="0.35">
      <c r="B206" s="35">
        <v>234317</v>
      </c>
      <c r="C206" s="36" t="s">
        <v>260</v>
      </c>
      <c r="D206" s="36">
        <v>860516431</v>
      </c>
      <c r="E206" s="37" t="s">
        <v>116</v>
      </c>
    </row>
    <row r="207" spans="2:5" x14ac:dyDescent="0.35">
      <c r="B207" s="31">
        <v>234706</v>
      </c>
      <c r="C207" s="32" t="s">
        <v>260</v>
      </c>
      <c r="D207" s="33">
        <v>860516431</v>
      </c>
      <c r="E207" s="34" t="s">
        <v>75</v>
      </c>
    </row>
    <row r="208" spans="2:5" x14ac:dyDescent="0.35">
      <c r="B208" s="35">
        <v>234550</v>
      </c>
      <c r="C208" s="36" t="s">
        <v>261</v>
      </c>
      <c r="D208" s="36">
        <v>860023525</v>
      </c>
      <c r="E208" s="37" t="s">
        <v>75</v>
      </c>
    </row>
    <row r="209" spans="2:5" x14ac:dyDescent="0.35">
      <c r="B209" s="31">
        <v>203</v>
      </c>
      <c r="C209" s="32" t="s">
        <v>262</v>
      </c>
      <c r="D209" s="33">
        <v>890900307</v>
      </c>
      <c r="E209" s="34" t="s">
        <v>75</v>
      </c>
    </row>
    <row r="210" spans="2:5" x14ac:dyDescent="0.35">
      <c r="B210" s="35">
        <v>234533</v>
      </c>
      <c r="C210" s="36" t="s">
        <v>263</v>
      </c>
      <c r="D210" s="36">
        <v>900176869</v>
      </c>
      <c r="E210" s="37" t="s">
        <v>75</v>
      </c>
    </row>
    <row r="211" spans="2:5" x14ac:dyDescent="0.35">
      <c r="B211" s="31">
        <v>234409</v>
      </c>
      <c r="C211" s="32" t="s">
        <v>264</v>
      </c>
      <c r="D211" s="33">
        <v>900059136</v>
      </c>
      <c r="E211" s="34" t="s">
        <v>75</v>
      </c>
    </row>
    <row r="212" spans="2:5" x14ac:dyDescent="0.35">
      <c r="B212" s="35">
        <v>234262</v>
      </c>
      <c r="C212" s="36" t="s">
        <v>265</v>
      </c>
      <c r="D212" s="36">
        <v>901007478</v>
      </c>
      <c r="E212" s="37" t="s">
        <v>72</v>
      </c>
    </row>
    <row r="213" spans="2:5" x14ac:dyDescent="0.35">
      <c r="B213" s="31">
        <v>234655</v>
      </c>
      <c r="C213" s="32" t="s">
        <v>266</v>
      </c>
      <c r="D213" s="33">
        <v>804013587</v>
      </c>
      <c r="E213" s="34" t="s">
        <v>72</v>
      </c>
    </row>
    <row r="214" spans="2:5" x14ac:dyDescent="0.35">
      <c r="B214" s="35">
        <v>234500</v>
      </c>
      <c r="C214" s="36" t="s">
        <v>267</v>
      </c>
      <c r="D214" s="36">
        <v>805019383</v>
      </c>
      <c r="E214" s="37" t="s">
        <v>75</v>
      </c>
    </row>
    <row r="215" spans="2:5" x14ac:dyDescent="0.35">
      <c r="B215" s="31">
        <v>234354</v>
      </c>
      <c r="C215" s="32" t="s">
        <v>268</v>
      </c>
      <c r="D215" s="33">
        <v>900149460</v>
      </c>
      <c r="E215" s="34" t="s">
        <v>75</v>
      </c>
    </row>
    <row r="216" spans="2:5" x14ac:dyDescent="0.35">
      <c r="B216" s="35">
        <v>481</v>
      </c>
      <c r="C216" s="36" t="s">
        <v>269</v>
      </c>
      <c r="D216" s="36">
        <v>900197640</v>
      </c>
      <c r="E216" s="37" t="s">
        <v>72</v>
      </c>
    </row>
    <row r="217" spans="2:5" x14ac:dyDescent="0.35">
      <c r="B217" s="31">
        <v>234713</v>
      </c>
      <c r="C217" s="32" t="s">
        <v>270</v>
      </c>
      <c r="D217" s="33">
        <v>901731050</v>
      </c>
      <c r="E217" s="34" t="s">
        <v>72</v>
      </c>
    </row>
    <row r="218" spans="2:5" x14ac:dyDescent="0.35">
      <c r="B218" s="35">
        <v>234308</v>
      </c>
      <c r="C218" s="36" t="s">
        <v>271</v>
      </c>
      <c r="D218" s="36">
        <v>900682561</v>
      </c>
      <c r="E218" s="37" t="s">
        <v>75</v>
      </c>
    </row>
    <row r="219" spans="2:5" x14ac:dyDescent="0.35">
      <c r="B219" s="31">
        <v>234320</v>
      </c>
      <c r="C219" s="32" t="s">
        <v>272</v>
      </c>
      <c r="D219" s="33">
        <v>901315859</v>
      </c>
      <c r="E219" s="34" t="s">
        <v>72</v>
      </c>
    </row>
    <row r="220" spans="2:5" x14ac:dyDescent="0.35">
      <c r="B220" s="35">
        <v>234473</v>
      </c>
      <c r="C220" s="36" t="s">
        <v>273</v>
      </c>
      <c r="D220" s="36">
        <v>901075184</v>
      </c>
      <c r="E220" s="37" t="s">
        <v>75</v>
      </c>
    </row>
    <row r="221" spans="2:5" x14ac:dyDescent="0.35">
      <c r="B221" s="31">
        <v>263</v>
      </c>
      <c r="C221" s="32" t="s">
        <v>274</v>
      </c>
      <c r="D221" s="33">
        <v>860072134</v>
      </c>
      <c r="E221" s="34" t="s">
        <v>116</v>
      </c>
    </row>
    <row r="222" spans="2:5" x14ac:dyDescent="0.35">
      <c r="B222" s="35">
        <v>482</v>
      </c>
      <c r="C222" s="36" t="s">
        <v>274</v>
      </c>
      <c r="D222" s="36">
        <v>860072134</v>
      </c>
      <c r="E222" s="37" t="s">
        <v>75</v>
      </c>
    </row>
    <row r="223" spans="2:5" x14ac:dyDescent="0.35">
      <c r="B223" s="31">
        <v>234668</v>
      </c>
      <c r="C223" s="32" t="s">
        <v>275</v>
      </c>
      <c r="D223" s="33">
        <v>900067387</v>
      </c>
      <c r="E223" s="34" t="s">
        <v>72</v>
      </c>
    </row>
    <row r="224" spans="2:5" x14ac:dyDescent="0.35">
      <c r="B224" s="35">
        <v>234548</v>
      </c>
      <c r="C224" s="36" t="s">
        <v>276</v>
      </c>
      <c r="D224" s="36">
        <v>900313220</v>
      </c>
      <c r="E224" s="37" t="s">
        <v>75</v>
      </c>
    </row>
    <row r="225" spans="2:5" x14ac:dyDescent="0.35">
      <c r="B225" s="31">
        <v>234531</v>
      </c>
      <c r="C225" s="32" t="s">
        <v>277</v>
      </c>
      <c r="D225" s="33">
        <v>900429498</v>
      </c>
      <c r="E225" s="34" t="s">
        <v>75</v>
      </c>
    </row>
    <row r="226" spans="2:5" x14ac:dyDescent="0.35">
      <c r="B226" s="35">
        <v>234456</v>
      </c>
      <c r="C226" s="36" t="s">
        <v>278</v>
      </c>
      <c r="D226" s="36">
        <v>860054886</v>
      </c>
      <c r="E226" s="37" t="s">
        <v>75</v>
      </c>
    </row>
    <row r="227" spans="2:5" x14ac:dyDescent="0.35">
      <c r="B227" s="31">
        <v>234375</v>
      </c>
      <c r="C227" s="32" t="s">
        <v>279</v>
      </c>
      <c r="D227" s="33">
        <v>890903532</v>
      </c>
      <c r="E227" s="34" t="s">
        <v>75</v>
      </c>
    </row>
    <row r="228" spans="2:5" x14ac:dyDescent="0.35">
      <c r="B228" s="35">
        <v>234641</v>
      </c>
      <c r="C228" s="36" t="s">
        <v>280</v>
      </c>
      <c r="D228" s="36">
        <v>800241810</v>
      </c>
      <c r="E228" s="37" t="s">
        <v>75</v>
      </c>
    </row>
    <row r="229" spans="2:5" x14ac:dyDescent="0.35">
      <c r="B229" s="31">
        <v>234373</v>
      </c>
      <c r="C229" s="32" t="s">
        <v>281</v>
      </c>
      <c r="D229" s="33">
        <v>890903858</v>
      </c>
      <c r="E229" s="34" t="s">
        <v>75</v>
      </c>
    </row>
    <row r="230" spans="2:5" x14ac:dyDescent="0.35">
      <c r="B230" s="35">
        <v>234453</v>
      </c>
      <c r="C230" s="36" t="s">
        <v>282</v>
      </c>
      <c r="D230" s="36">
        <v>810003907</v>
      </c>
      <c r="E230" s="37" t="s">
        <v>75</v>
      </c>
    </row>
    <row r="231" spans="2:5" x14ac:dyDescent="0.35">
      <c r="B231" s="31">
        <v>234421</v>
      </c>
      <c r="C231" s="32" t="s">
        <v>283</v>
      </c>
      <c r="D231" s="33">
        <v>860001781</v>
      </c>
      <c r="E231" s="34" t="s">
        <v>75</v>
      </c>
    </row>
    <row r="232" spans="2:5" x14ac:dyDescent="0.35">
      <c r="B232" s="35">
        <v>234720</v>
      </c>
      <c r="C232" s="36" t="s">
        <v>284</v>
      </c>
      <c r="D232" s="36">
        <v>901729634</v>
      </c>
      <c r="E232" s="37" t="s">
        <v>72</v>
      </c>
    </row>
    <row r="233" spans="2:5" x14ac:dyDescent="0.35">
      <c r="B233" s="31">
        <v>234305</v>
      </c>
      <c r="C233" s="32" t="s">
        <v>285</v>
      </c>
      <c r="D233" s="33">
        <v>901151288</v>
      </c>
      <c r="E233" s="34" t="s">
        <v>75</v>
      </c>
    </row>
    <row r="234" spans="2:5" x14ac:dyDescent="0.35">
      <c r="B234" s="35">
        <v>234746</v>
      </c>
      <c r="C234" s="36" t="s">
        <v>285</v>
      </c>
      <c r="D234" s="36">
        <v>901151288</v>
      </c>
      <c r="E234" s="37" t="s">
        <v>72</v>
      </c>
    </row>
    <row r="235" spans="2:5" x14ac:dyDescent="0.35">
      <c r="B235" s="31">
        <v>268</v>
      </c>
      <c r="C235" s="32" t="s">
        <v>286</v>
      </c>
      <c r="D235" s="33">
        <v>804011800</v>
      </c>
      <c r="E235" s="34" t="s">
        <v>72</v>
      </c>
    </row>
    <row r="236" spans="2:5" x14ac:dyDescent="0.35">
      <c r="B236" s="35">
        <v>234474</v>
      </c>
      <c r="C236" s="36" t="s">
        <v>287</v>
      </c>
      <c r="D236" s="36">
        <v>890301690</v>
      </c>
      <c r="E236" s="37" t="s">
        <v>75</v>
      </c>
    </row>
    <row r="237" spans="2:5" x14ac:dyDescent="0.35">
      <c r="B237" s="31">
        <v>234679</v>
      </c>
      <c r="C237" s="32" t="s">
        <v>288</v>
      </c>
      <c r="D237" s="33">
        <v>900821568</v>
      </c>
      <c r="E237" s="34" t="s">
        <v>75</v>
      </c>
    </row>
    <row r="238" spans="2:5" x14ac:dyDescent="0.35">
      <c r="B238" s="35">
        <v>234460</v>
      </c>
      <c r="C238" s="36" t="s">
        <v>289</v>
      </c>
      <c r="D238" s="36">
        <v>900389251</v>
      </c>
      <c r="E238" s="37" t="s">
        <v>75</v>
      </c>
    </row>
    <row r="239" spans="2:5" x14ac:dyDescent="0.35">
      <c r="B239" s="31">
        <v>234660</v>
      </c>
      <c r="C239" s="32" t="s">
        <v>290</v>
      </c>
      <c r="D239" s="33">
        <v>900440531</v>
      </c>
      <c r="E239" s="34" t="s">
        <v>72</v>
      </c>
    </row>
    <row r="240" spans="2:5" x14ac:dyDescent="0.35">
      <c r="B240" s="35">
        <v>234306</v>
      </c>
      <c r="C240" s="36" t="s">
        <v>290</v>
      </c>
      <c r="D240" s="36">
        <v>900440531</v>
      </c>
      <c r="E240" s="37" t="s">
        <v>110</v>
      </c>
    </row>
    <row r="241" spans="2:6" x14ac:dyDescent="0.35">
      <c r="B241" s="31">
        <v>234318</v>
      </c>
      <c r="C241" s="32" t="s">
        <v>291</v>
      </c>
      <c r="D241" s="33">
        <v>860529657</v>
      </c>
      <c r="E241" s="34" t="s">
        <v>116</v>
      </c>
    </row>
    <row r="242" spans="2:6" x14ac:dyDescent="0.35">
      <c r="B242" s="35">
        <v>234656</v>
      </c>
      <c r="C242" s="36" t="s">
        <v>292</v>
      </c>
      <c r="D242" s="36">
        <v>901231571</v>
      </c>
      <c r="E242" s="37" t="s">
        <v>72</v>
      </c>
      <c r="F242" t="s">
        <v>293</v>
      </c>
    </row>
    <row r="243" spans="2:6" x14ac:dyDescent="0.35">
      <c r="B243" s="31">
        <v>234747</v>
      </c>
      <c r="C243" s="32" t="s">
        <v>294</v>
      </c>
      <c r="D243" s="33">
        <v>900721249</v>
      </c>
      <c r="E243" s="34" t="s">
        <v>75</v>
      </c>
    </row>
    <row r="244" spans="2:6" x14ac:dyDescent="0.35">
      <c r="B244" s="35">
        <v>234532</v>
      </c>
      <c r="C244" s="36" t="s">
        <v>295</v>
      </c>
      <c r="D244" s="36">
        <v>800217481</v>
      </c>
      <c r="E244" s="37" t="s">
        <v>75</v>
      </c>
    </row>
    <row r="245" spans="2:6" x14ac:dyDescent="0.35">
      <c r="B245" s="31">
        <v>234475</v>
      </c>
      <c r="C245" s="32" t="s">
        <v>296</v>
      </c>
      <c r="D245" s="33">
        <v>900214193</v>
      </c>
      <c r="E245" s="34" t="s">
        <v>75</v>
      </c>
    </row>
    <row r="246" spans="2:6" x14ac:dyDescent="0.35">
      <c r="B246" s="35">
        <v>234526</v>
      </c>
      <c r="C246" s="36" t="s">
        <v>297</v>
      </c>
      <c r="D246" s="36">
        <v>805018951</v>
      </c>
      <c r="E246" s="37" t="s">
        <v>75</v>
      </c>
    </row>
    <row r="247" spans="2:6" x14ac:dyDescent="0.35">
      <c r="B247" s="31">
        <v>234594</v>
      </c>
      <c r="C247" s="32" t="s">
        <v>298</v>
      </c>
      <c r="D247" s="33">
        <v>901258095</v>
      </c>
      <c r="E247" s="34" t="s">
        <v>75</v>
      </c>
    </row>
    <row r="248" spans="2:6" x14ac:dyDescent="0.35">
      <c r="B248" s="35">
        <v>234391</v>
      </c>
      <c r="C248" s="36" t="s">
        <v>299</v>
      </c>
      <c r="D248" s="36">
        <v>900122906</v>
      </c>
      <c r="E248" s="37" t="s">
        <v>75</v>
      </c>
    </row>
    <row r="249" spans="2:6" x14ac:dyDescent="0.35">
      <c r="B249" s="31">
        <v>234451</v>
      </c>
      <c r="C249" s="32" t="s">
        <v>300</v>
      </c>
      <c r="D249" s="33">
        <v>900082991</v>
      </c>
      <c r="E249" s="34" t="s">
        <v>75</v>
      </c>
    </row>
    <row r="250" spans="2:6" x14ac:dyDescent="0.35">
      <c r="B250" s="35">
        <v>234589</v>
      </c>
      <c r="C250" s="36" t="s">
        <v>301</v>
      </c>
      <c r="D250" s="36">
        <v>800125895</v>
      </c>
      <c r="E250" s="37" t="s">
        <v>75</v>
      </c>
    </row>
    <row r="251" spans="2:6" x14ac:dyDescent="0.35">
      <c r="B251" s="31">
        <v>234382</v>
      </c>
      <c r="C251" s="32" t="s">
        <v>302</v>
      </c>
      <c r="D251" s="33">
        <v>800066365</v>
      </c>
      <c r="E251" s="34" t="s">
        <v>75</v>
      </c>
    </row>
    <row r="252" spans="2:6" x14ac:dyDescent="0.35">
      <c r="B252" s="35">
        <v>234342</v>
      </c>
      <c r="C252" s="36" t="s">
        <v>303</v>
      </c>
      <c r="D252" s="36">
        <v>900349588</v>
      </c>
      <c r="E252" s="37" t="s">
        <v>75</v>
      </c>
    </row>
    <row r="253" spans="2:6" x14ac:dyDescent="0.35">
      <c r="B253" s="31">
        <v>234572</v>
      </c>
      <c r="C253" s="32" t="s">
        <v>304</v>
      </c>
      <c r="D253" s="33">
        <v>900097036</v>
      </c>
      <c r="E253" s="34" t="s">
        <v>75</v>
      </c>
    </row>
    <row r="254" spans="2:6" x14ac:dyDescent="0.35">
      <c r="B254" s="35">
        <v>234593</v>
      </c>
      <c r="C254" s="36" t="s">
        <v>305</v>
      </c>
      <c r="D254" s="36">
        <v>830073087</v>
      </c>
      <c r="E254" s="37" t="s">
        <v>75</v>
      </c>
    </row>
    <row r="255" spans="2:6" x14ac:dyDescent="0.35">
      <c r="B255" s="31">
        <v>396</v>
      </c>
      <c r="C255" s="32" t="s">
        <v>306</v>
      </c>
      <c r="D255" s="33">
        <v>14201328</v>
      </c>
      <c r="E255" s="34" t="s">
        <v>75</v>
      </c>
    </row>
    <row r="256" spans="2:6" x14ac:dyDescent="0.35">
      <c r="B256" s="35">
        <v>234449</v>
      </c>
      <c r="C256" s="36" t="s">
        <v>307</v>
      </c>
      <c r="D256" s="36">
        <v>800210864</v>
      </c>
      <c r="E256" s="37" t="s">
        <v>75</v>
      </c>
    </row>
    <row r="257" spans="2:5" x14ac:dyDescent="0.35">
      <c r="B257" s="31">
        <v>234424</v>
      </c>
      <c r="C257" s="32" t="s">
        <v>308</v>
      </c>
      <c r="D257" s="33">
        <v>800219678</v>
      </c>
      <c r="E257" s="34" t="s">
        <v>75</v>
      </c>
    </row>
    <row r="258" spans="2:5" x14ac:dyDescent="0.35">
      <c r="B258" s="35">
        <v>234557</v>
      </c>
      <c r="C258" s="36" t="s">
        <v>309</v>
      </c>
      <c r="D258" s="36">
        <v>890900535</v>
      </c>
      <c r="E258" s="37" t="s">
        <v>75</v>
      </c>
    </row>
    <row r="259" spans="2:5" x14ac:dyDescent="0.35">
      <c r="B259" s="31">
        <v>234677</v>
      </c>
      <c r="C259" s="32" t="s">
        <v>310</v>
      </c>
      <c r="D259" s="33">
        <v>900653272</v>
      </c>
      <c r="E259" s="34" t="s">
        <v>72</v>
      </c>
    </row>
    <row r="260" spans="2:5" x14ac:dyDescent="0.35">
      <c r="B260" s="35">
        <v>234416</v>
      </c>
      <c r="C260" s="36" t="s">
        <v>311</v>
      </c>
      <c r="D260" s="36">
        <v>900488297</v>
      </c>
      <c r="E260" s="37" t="s">
        <v>75</v>
      </c>
    </row>
    <row r="261" spans="2:5" x14ac:dyDescent="0.35">
      <c r="B261" s="31">
        <v>234439</v>
      </c>
      <c r="C261" s="32" t="s">
        <v>312</v>
      </c>
      <c r="D261" s="33">
        <v>900141179</v>
      </c>
      <c r="E261" s="34" t="s">
        <v>75</v>
      </c>
    </row>
    <row r="262" spans="2:5" x14ac:dyDescent="0.35">
      <c r="B262" s="35">
        <v>152</v>
      </c>
      <c r="C262" s="36" t="s">
        <v>313</v>
      </c>
      <c r="D262" s="36">
        <v>900555031</v>
      </c>
      <c r="E262" s="37" t="s">
        <v>72</v>
      </c>
    </row>
    <row r="263" spans="2:5" x14ac:dyDescent="0.35">
      <c r="B263" s="31">
        <v>234566</v>
      </c>
      <c r="C263" s="32" t="s">
        <v>314</v>
      </c>
      <c r="D263" s="33">
        <v>890106276</v>
      </c>
      <c r="E263" s="34" t="s">
        <v>75</v>
      </c>
    </row>
    <row r="264" spans="2:5" x14ac:dyDescent="0.35">
      <c r="B264" s="35">
        <v>234415</v>
      </c>
      <c r="C264" s="36" t="s">
        <v>315</v>
      </c>
      <c r="D264" s="36">
        <v>860522056</v>
      </c>
      <c r="E264" s="37" t="s">
        <v>75</v>
      </c>
    </row>
    <row r="265" spans="2:5" x14ac:dyDescent="0.35">
      <c r="B265" s="31">
        <v>223</v>
      </c>
      <c r="C265" s="32" t="s">
        <v>316</v>
      </c>
      <c r="D265" s="33">
        <v>900089276</v>
      </c>
      <c r="E265" s="34" t="s">
        <v>116</v>
      </c>
    </row>
    <row r="266" spans="2:5" x14ac:dyDescent="0.35">
      <c r="B266" s="35">
        <v>234300</v>
      </c>
      <c r="C266" s="36" t="s">
        <v>316</v>
      </c>
      <c r="D266" s="36">
        <v>900089276</v>
      </c>
      <c r="E266" s="37" t="s">
        <v>75</v>
      </c>
    </row>
    <row r="267" spans="2:5" x14ac:dyDescent="0.35">
      <c r="B267" s="31">
        <v>234477</v>
      </c>
      <c r="C267" s="32" t="s">
        <v>317</v>
      </c>
      <c r="D267" s="33">
        <v>900428195</v>
      </c>
      <c r="E267" s="34" t="s">
        <v>75</v>
      </c>
    </row>
    <row r="268" spans="2:5" x14ac:dyDescent="0.35">
      <c r="B268" s="35">
        <v>234484</v>
      </c>
      <c r="C268" s="36" t="s">
        <v>318</v>
      </c>
      <c r="D268" s="36">
        <v>890301602</v>
      </c>
      <c r="E268" s="37" t="s">
        <v>75</v>
      </c>
    </row>
    <row r="269" spans="2:5" x14ac:dyDescent="0.35">
      <c r="B269" s="31">
        <v>234277</v>
      </c>
      <c r="C269" s="32" t="s">
        <v>319</v>
      </c>
      <c r="D269" s="33">
        <v>901172729</v>
      </c>
      <c r="E269" s="34" t="s">
        <v>72</v>
      </c>
    </row>
    <row r="270" spans="2:5" x14ac:dyDescent="0.35">
      <c r="B270" s="35">
        <v>234612</v>
      </c>
      <c r="C270" s="36" t="s">
        <v>320</v>
      </c>
      <c r="D270" s="36">
        <v>901423393</v>
      </c>
      <c r="E270" s="37" t="s">
        <v>72</v>
      </c>
    </row>
    <row r="271" spans="2:5" x14ac:dyDescent="0.35">
      <c r="B271" s="31">
        <v>277</v>
      </c>
      <c r="C271" s="32" t="s">
        <v>321</v>
      </c>
      <c r="D271" s="33">
        <v>900388600</v>
      </c>
      <c r="E271" s="34" t="s">
        <v>75</v>
      </c>
    </row>
    <row r="272" spans="2:5" x14ac:dyDescent="0.35">
      <c r="B272" s="35">
        <v>192</v>
      </c>
      <c r="C272" s="36" t="s">
        <v>322</v>
      </c>
      <c r="D272" s="36">
        <v>822001073</v>
      </c>
      <c r="E272" s="37" t="s">
        <v>72</v>
      </c>
    </row>
    <row r="273" spans="2:5" x14ac:dyDescent="0.35">
      <c r="B273" s="31">
        <v>782</v>
      </c>
      <c r="C273" s="32" t="s">
        <v>323</v>
      </c>
      <c r="D273" s="33">
        <v>800249313</v>
      </c>
      <c r="E273" s="34" t="s">
        <v>75</v>
      </c>
    </row>
    <row r="274" spans="2:5" x14ac:dyDescent="0.35">
      <c r="B274" s="35">
        <v>234756</v>
      </c>
      <c r="C274" s="36" t="s">
        <v>323</v>
      </c>
      <c r="D274" s="36">
        <v>800249313</v>
      </c>
      <c r="E274" s="37" t="s">
        <v>116</v>
      </c>
    </row>
    <row r="275" spans="2:5" x14ac:dyDescent="0.35">
      <c r="B275" s="31">
        <v>234610</v>
      </c>
      <c r="C275" s="32" t="s">
        <v>324</v>
      </c>
      <c r="D275" s="33">
        <v>900305752</v>
      </c>
      <c r="E275" s="34" t="s">
        <v>75</v>
      </c>
    </row>
    <row r="276" spans="2:5" x14ac:dyDescent="0.35">
      <c r="B276" s="35">
        <v>234372</v>
      </c>
      <c r="C276" s="36" t="s">
        <v>325</v>
      </c>
      <c r="D276" s="36">
        <v>860000452</v>
      </c>
      <c r="E276" s="37" t="s">
        <v>75</v>
      </c>
    </row>
    <row r="277" spans="2:5" x14ac:dyDescent="0.35">
      <c r="B277" s="31">
        <v>234357</v>
      </c>
      <c r="C277" s="32" t="s">
        <v>326</v>
      </c>
      <c r="D277" s="33">
        <v>860033740</v>
      </c>
      <c r="E277" s="34" t="s">
        <v>75</v>
      </c>
    </row>
    <row r="278" spans="2:5" x14ac:dyDescent="0.35">
      <c r="B278" s="35">
        <v>234502</v>
      </c>
      <c r="C278" s="36" t="s">
        <v>327</v>
      </c>
      <c r="D278" s="36">
        <v>30286544</v>
      </c>
      <c r="E278" s="37" t="s">
        <v>75</v>
      </c>
    </row>
    <row r="279" spans="2:5" x14ac:dyDescent="0.35">
      <c r="B279" s="31">
        <v>234651</v>
      </c>
      <c r="C279" s="32" t="s">
        <v>328</v>
      </c>
      <c r="D279" s="33">
        <v>901628458</v>
      </c>
      <c r="E279" s="34" t="s">
        <v>116</v>
      </c>
    </row>
    <row r="280" spans="2:5" x14ac:dyDescent="0.35">
      <c r="B280" s="35">
        <v>234727</v>
      </c>
      <c r="C280" s="36" t="s">
        <v>328</v>
      </c>
      <c r="D280" s="36">
        <v>901628458</v>
      </c>
      <c r="E280" s="37" t="s">
        <v>72</v>
      </c>
    </row>
    <row r="281" spans="2:5" x14ac:dyDescent="0.35">
      <c r="B281" s="31">
        <v>234538</v>
      </c>
      <c r="C281" s="32" t="s">
        <v>329</v>
      </c>
      <c r="D281" s="33">
        <v>31398514</v>
      </c>
      <c r="E281" s="34" t="s">
        <v>75</v>
      </c>
    </row>
    <row r="282" spans="2:5" x14ac:dyDescent="0.35">
      <c r="B282" s="35">
        <v>234652</v>
      </c>
      <c r="C282" s="36" t="s">
        <v>330</v>
      </c>
      <c r="D282" s="36">
        <v>901226828</v>
      </c>
      <c r="E282" s="37" t="s">
        <v>72</v>
      </c>
    </row>
    <row r="283" spans="2:5" x14ac:dyDescent="0.35">
      <c r="B283" s="31">
        <v>234759</v>
      </c>
      <c r="C283" s="32" t="s">
        <v>331</v>
      </c>
      <c r="D283" s="33">
        <v>900255472</v>
      </c>
      <c r="E283" s="34" t="s">
        <v>116</v>
      </c>
    </row>
    <row r="284" spans="2:5" x14ac:dyDescent="0.35">
      <c r="B284" s="35">
        <v>234621</v>
      </c>
      <c r="C284" s="36" t="s">
        <v>332</v>
      </c>
      <c r="D284" s="36">
        <v>901370877</v>
      </c>
      <c r="E284" s="37" t="s">
        <v>72</v>
      </c>
    </row>
    <row r="285" spans="2:5" x14ac:dyDescent="0.35">
      <c r="B285" s="31">
        <v>234519</v>
      </c>
      <c r="C285" s="32" t="s">
        <v>333</v>
      </c>
      <c r="D285" s="33">
        <v>900950633</v>
      </c>
      <c r="E285" s="34" t="s">
        <v>75</v>
      </c>
    </row>
    <row r="286" spans="2:5" x14ac:dyDescent="0.35">
      <c r="B286" s="35">
        <v>217</v>
      </c>
      <c r="C286" s="36" t="s">
        <v>334</v>
      </c>
      <c r="D286" s="36">
        <v>900090229</v>
      </c>
      <c r="E286" s="37" t="s">
        <v>72</v>
      </c>
    </row>
    <row r="287" spans="2:5" x14ac:dyDescent="0.35">
      <c r="B287" s="31">
        <v>234631</v>
      </c>
      <c r="C287" s="32" t="s">
        <v>335</v>
      </c>
      <c r="D287" s="33">
        <v>900913507</v>
      </c>
      <c r="E287" s="34" t="s">
        <v>72</v>
      </c>
    </row>
    <row r="288" spans="2:5" x14ac:dyDescent="0.35">
      <c r="B288" s="35">
        <v>175</v>
      </c>
      <c r="C288" s="36" t="s">
        <v>336</v>
      </c>
      <c r="D288" s="36">
        <v>890208316</v>
      </c>
      <c r="E288" s="37" t="s">
        <v>72</v>
      </c>
    </row>
    <row r="289" spans="2:5" x14ac:dyDescent="0.35">
      <c r="B289" s="31">
        <v>234469</v>
      </c>
      <c r="C289" s="32" t="s">
        <v>337</v>
      </c>
      <c r="D289" s="33">
        <v>860007277</v>
      </c>
      <c r="E289" s="34" t="s">
        <v>75</v>
      </c>
    </row>
    <row r="290" spans="2:5" x14ac:dyDescent="0.35">
      <c r="B290" s="35">
        <v>234644</v>
      </c>
      <c r="C290" s="36" t="s">
        <v>338</v>
      </c>
      <c r="D290" s="36">
        <v>900306204</v>
      </c>
      <c r="E290" s="37" t="s">
        <v>116</v>
      </c>
    </row>
    <row r="291" spans="2:5" x14ac:dyDescent="0.35">
      <c r="B291" s="31">
        <v>234543</v>
      </c>
      <c r="C291" s="32" t="s">
        <v>339</v>
      </c>
      <c r="D291" s="33">
        <v>900045328</v>
      </c>
      <c r="E291" s="34" t="s">
        <v>75</v>
      </c>
    </row>
    <row r="292" spans="2:5" x14ac:dyDescent="0.35">
      <c r="B292" s="35">
        <v>234704</v>
      </c>
      <c r="C292" s="36" t="s">
        <v>340</v>
      </c>
      <c r="D292" s="36">
        <v>901747670</v>
      </c>
      <c r="E292" s="37" t="s">
        <v>72</v>
      </c>
    </row>
    <row r="293" spans="2:5" x14ac:dyDescent="0.35">
      <c r="B293" s="31">
        <v>234579</v>
      </c>
      <c r="C293" s="32" t="s">
        <v>341</v>
      </c>
      <c r="D293" s="33">
        <v>900520515</v>
      </c>
      <c r="E293" s="34" t="s">
        <v>75</v>
      </c>
    </row>
    <row r="294" spans="2:5" x14ac:dyDescent="0.35">
      <c r="B294" s="35">
        <v>234386</v>
      </c>
      <c r="C294" s="36" t="s">
        <v>342</v>
      </c>
      <c r="D294" s="36">
        <v>810003317</v>
      </c>
      <c r="E294" s="37" t="s">
        <v>75</v>
      </c>
    </row>
    <row r="295" spans="2:5" x14ac:dyDescent="0.35">
      <c r="B295" s="31">
        <v>234648</v>
      </c>
      <c r="C295" s="32" t="s">
        <v>343</v>
      </c>
      <c r="D295" s="33">
        <v>830118416</v>
      </c>
      <c r="E295" s="34" t="s">
        <v>72</v>
      </c>
    </row>
    <row r="296" spans="2:5" x14ac:dyDescent="0.35">
      <c r="B296" s="35">
        <v>234609</v>
      </c>
      <c r="C296" s="36" t="s">
        <v>344</v>
      </c>
      <c r="D296" s="36">
        <v>901373670</v>
      </c>
      <c r="E296" s="37" t="s">
        <v>75</v>
      </c>
    </row>
    <row r="297" spans="2:5" x14ac:dyDescent="0.35">
      <c r="B297" s="31">
        <v>234760</v>
      </c>
      <c r="C297" s="32" t="s">
        <v>345</v>
      </c>
      <c r="D297" s="33">
        <v>901114509</v>
      </c>
      <c r="E297" s="34" t="s">
        <v>72</v>
      </c>
    </row>
    <row r="298" spans="2:5" x14ac:dyDescent="0.35">
      <c r="B298" s="35">
        <v>234234</v>
      </c>
      <c r="C298" s="36" t="s">
        <v>346</v>
      </c>
      <c r="D298" s="36">
        <v>900248490</v>
      </c>
      <c r="E298" s="37" t="s">
        <v>75</v>
      </c>
    </row>
    <row r="299" spans="2:5" x14ac:dyDescent="0.35">
      <c r="B299" s="31">
        <v>651</v>
      </c>
      <c r="C299" s="32" t="s">
        <v>347</v>
      </c>
      <c r="D299" s="33">
        <v>830104866</v>
      </c>
      <c r="E299" s="34" t="s">
        <v>116</v>
      </c>
    </row>
    <row r="300" spans="2:5" x14ac:dyDescent="0.35">
      <c r="B300" s="35">
        <v>234692</v>
      </c>
      <c r="C300" s="36" t="s">
        <v>348</v>
      </c>
      <c r="D300" s="36">
        <v>9006912804</v>
      </c>
      <c r="E300" s="37" t="s">
        <v>110</v>
      </c>
    </row>
    <row r="301" spans="2:5" x14ac:dyDescent="0.35">
      <c r="B301" s="31">
        <v>234680</v>
      </c>
      <c r="C301" s="32" t="s">
        <v>348</v>
      </c>
      <c r="D301" s="33">
        <v>900691280</v>
      </c>
      <c r="E301" s="34" t="s">
        <v>72</v>
      </c>
    </row>
    <row r="302" spans="2:5" x14ac:dyDescent="0.35">
      <c r="B302" s="35">
        <v>234442</v>
      </c>
      <c r="C302" s="36" t="s">
        <v>349</v>
      </c>
      <c r="D302" s="36">
        <v>800220041</v>
      </c>
      <c r="E302" s="37" t="s">
        <v>75</v>
      </c>
    </row>
    <row r="303" spans="2:5" x14ac:dyDescent="0.35">
      <c r="B303" s="31">
        <v>234412</v>
      </c>
      <c r="C303" s="32" t="s">
        <v>350</v>
      </c>
      <c r="D303" s="33">
        <v>821000169</v>
      </c>
      <c r="E303" s="34" t="s">
        <v>75</v>
      </c>
    </row>
    <row r="304" spans="2:5" x14ac:dyDescent="0.35">
      <c r="B304" s="35">
        <v>234494</v>
      </c>
      <c r="C304" s="36" t="s">
        <v>351</v>
      </c>
      <c r="D304" s="36">
        <v>890931654</v>
      </c>
      <c r="E304" s="37" t="s">
        <v>75</v>
      </c>
    </row>
    <row r="305" spans="2:5" x14ac:dyDescent="0.35">
      <c r="B305" s="31">
        <v>234394</v>
      </c>
      <c r="C305" s="32" t="s">
        <v>352</v>
      </c>
      <c r="D305" s="33">
        <v>806001941</v>
      </c>
      <c r="E305" s="34" t="s">
        <v>75</v>
      </c>
    </row>
    <row r="306" spans="2:5" x14ac:dyDescent="0.35">
      <c r="B306" s="35">
        <v>234490</v>
      </c>
      <c r="C306" s="36" t="s">
        <v>353</v>
      </c>
      <c r="D306" s="36">
        <v>900850088</v>
      </c>
      <c r="E306" s="37" t="s">
        <v>75</v>
      </c>
    </row>
    <row r="307" spans="2:5" x14ac:dyDescent="0.35">
      <c r="B307" s="31">
        <v>256</v>
      </c>
      <c r="C307" s="32" t="s">
        <v>354</v>
      </c>
      <c r="D307" s="33">
        <v>800251163</v>
      </c>
      <c r="E307" s="34" t="s">
        <v>75</v>
      </c>
    </row>
    <row r="308" spans="2:5" x14ac:dyDescent="0.35">
      <c r="B308" s="35">
        <v>234690</v>
      </c>
      <c r="C308" s="36" t="s">
        <v>355</v>
      </c>
      <c r="D308" s="36">
        <v>900977479</v>
      </c>
      <c r="E308" s="37" t="s">
        <v>116</v>
      </c>
    </row>
    <row r="309" spans="2:5" x14ac:dyDescent="0.35">
      <c r="B309" s="31">
        <v>85975</v>
      </c>
      <c r="C309" s="32" t="s">
        <v>356</v>
      </c>
      <c r="D309" s="33">
        <v>900067743</v>
      </c>
      <c r="E309" s="34" t="s">
        <v>72</v>
      </c>
    </row>
    <row r="310" spans="2:5" x14ac:dyDescent="0.35">
      <c r="B310" s="35">
        <v>234721</v>
      </c>
      <c r="C310" s="36" t="s">
        <v>356</v>
      </c>
      <c r="D310" s="36">
        <v>900067743</v>
      </c>
      <c r="E310" s="37" t="s">
        <v>88</v>
      </c>
    </row>
    <row r="311" spans="2:5" x14ac:dyDescent="0.35">
      <c r="B311" s="31">
        <v>234687</v>
      </c>
      <c r="C311" s="32" t="s">
        <v>357</v>
      </c>
      <c r="D311" s="33">
        <v>891100445</v>
      </c>
      <c r="E311" s="34" t="s">
        <v>75</v>
      </c>
    </row>
    <row r="312" spans="2:5" x14ac:dyDescent="0.35">
      <c r="B312" s="35">
        <v>254</v>
      </c>
      <c r="C312" s="36" t="s">
        <v>358</v>
      </c>
      <c r="D312" s="36">
        <v>830095213</v>
      </c>
      <c r="E312" s="37" t="s">
        <v>75</v>
      </c>
    </row>
    <row r="313" spans="2:5" x14ac:dyDescent="0.35">
      <c r="B313" s="31">
        <v>234506</v>
      </c>
      <c r="C313" s="32" t="s">
        <v>359</v>
      </c>
      <c r="D313" s="33">
        <v>901130213</v>
      </c>
      <c r="E313" s="34" t="s">
        <v>75</v>
      </c>
    </row>
    <row r="314" spans="2:5" x14ac:dyDescent="0.35">
      <c r="B314" s="35">
        <v>234417</v>
      </c>
      <c r="C314" s="36" t="s">
        <v>360</v>
      </c>
      <c r="D314" s="36">
        <v>900347993</v>
      </c>
      <c r="E314" s="37" t="s">
        <v>75</v>
      </c>
    </row>
    <row r="315" spans="2:5" x14ac:dyDescent="0.35">
      <c r="B315" s="31">
        <v>234419</v>
      </c>
      <c r="C315" s="32" t="s">
        <v>361</v>
      </c>
      <c r="D315" s="33">
        <v>900139569</v>
      </c>
      <c r="E315" s="34" t="s">
        <v>75</v>
      </c>
    </row>
    <row r="316" spans="2:5" x14ac:dyDescent="0.35">
      <c r="B316" s="35">
        <v>234380</v>
      </c>
      <c r="C316" s="36" t="s">
        <v>362</v>
      </c>
      <c r="D316" s="36">
        <v>817002676</v>
      </c>
      <c r="E316" s="37" t="s">
        <v>75</v>
      </c>
    </row>
    <row r="317" spans="2:5" x14ac:dyDescent="0.35">
      <c r="B317" s="31">
        <v>234344</v>
      </c>
      <c r="C317" s="32" t="s">
        <v>363</v>
      </c>
      <c r="D317" s="33">
        <v>891400378</v>
      </c>
      <c r="E317" s="34" t="s">
        <v>75</v>
      </c>
    </row>
    <row r="318" spans="2:5" x14ac:dyDescent="0.35">
      <c r="B318" s="35">
        <v>234388</v>
      </c>
      <c r="C318" s="36" t="s">
        <v>364</v>
      </c>
      <c r="D318" s="36">
        <v>890925108</v>
      </c>
      <c r="E318" s="37" t="s">
        <v>75</v>
      </c>
    </row>
    <row r="319" spans="2:5" x14ac:dyDescent="0.35">
      <c r="B319" s="31">
        <v>234445</v>
      </c>
      <c r="C319" s="32" t="s">
        <v>365</v>
      </c>
      <c r="D319" s="33">
        <v>901075452</v>
      </c>
      <c r="E319" s="34" t="s">
        <v>75</v>
      </c>
    </row>
    <row r="320" spans="2:5" x14ac:dyDescent="0.35">
      <c r="B320" s="35">
        <v>234301</v>
      </c>
      <c r="C320" s="36" t="s">
        <v>366</v>
      </c>
      <c r="D320" s="36">
        <v>900268747</v>
      </c>
      <c r="E320" s="37" t="s">
        <v>116</v>
      </c>
    </row>
    <row r="321" spans="2:5" x14ac:dyDescent="0.35">
      <c r="B321" s="31">
        <v>234604</v>
      </c>
      <c r="C321" s="32" t="s">
        <v>366</v>
      </c>
      <c r="D321" s="33">
        <v>900268747</v>
      </c>
      <c r="E321" s="34" t="s">
        <v>75</v>
      </c>
    </row>
    <row r="322" spans="2:5" x14ac:dyDescent="0.35">
      <c r="B322" s="35">
        <v>234360</v>
      </c>
      <c r="C322" s="36" t="s">
        <v>367</v>
      </c>
      <c r="D322" s="36">
        <v>800040014</v>
      </c>
      <c r="E322" s="37" t="s">
        <v>75</v>
      </c>
    </row>
    <row r="323" spans="2:5" x14ac:dyDescent="0.35">
      <c r="B323" s="31">
        <v>234396</v>
      </c>
      <c r="C323" s="32" t="s">
        <v>368</v>
      </c>
      <c r="D323" s="33">
        <v>890900118</v>
      </c>
      <c r="E323" s="34" t="s">
        <v>75</v>
      </c>
    </row>
    <row r="324" spans="2:5" x14ac:dyDescent="0.35">
      <c r="B324" s="35">
        <v>234431</v>
      </c>
      <c r="C324" s="36" t="s">
        <v>369</v>
      </c>
      <c r="D324" s="36">
        <v>8909203044</v>
      </c>
      <c r="E324" s="37" t="s">
        <v>75</v>
      </c>
    </row>
    <row r="325" spans="2:5" x14ac:dyDescent="0.35">
      <c r="B325" s="31">
        <v>375</v>
      </c>
      <c r="C325" s="32" t="s">
        <v>370</v>
      </c>
      <c r="D325" s="33">
        <v>860032463</v>
      </c>
      <c r="E325" s="34" t="s">
        <v>75</v>
      </c>
    </row>
    <row r="326" spans="2:5" x14ac:dyDescent="0.35">
      <c r="B326" s="35">
        <v>376</v>
      </c>
      <c r="C326" s="36" t="s">
        <v>371</v>
      </c>
      <c r="D326" s="36">
        <v>860521658</v>
      </c>
      <c r="E326" s="37" t="s">
        <v>75</v>
      </c>
    </row>
    <row r="327" spans="2:5" x14ac:dyDescent="0.35">
      <c r="B327" s="31">
        <v>234619</v>
      </c>
      <c r="C327" s="32" t="s">
        <v>372</v>
      </c>
      <c r="D327" s="33">
        <v>860516806</v>
      </c>
      <c r="E327" s="34" t="s">
        <v>75</v>
      </c>
    </row>
    <row r="328" spans="2:5" x14ac:dyDescent="0.35">
      <c r="B328" s="35">
        <v>234749</v>
      </c>
      <c r="C328" s="36" t="s">
        <v>373</v>
      </c>
      <c r="D328" s="36">
        <v>830111642</v>
      </c>
      <c r="E328" s="37" t="s">
        <v>116</v>
      </c>
    </row>
    <row r="329" spans="2:5" x14ac:dyDescent="0.35">
      <c r="B329" s="31">
        <v>251</v>
      </c>
      <c r="C329" s="32" t="s">
        <v>374</v>
      </c>
      <c r="D329" s="33">
        <v>900495129</v>
      </c>
      <c r="E329" s="34" t="s">
        <v>116</v>
      </c>
    </row>
    <row r="330" spans="2:5" x14ac:dyDescent="0.35">
      <c r="B330" s="35">
        <v>25712</v>
      </c>
      <c r="C330" s="36" t="s">
        <v>375</v>
      </c>
      <c r="D330" s="36">
        <v>900319306</v>
      </c>
      <c r="E330" s="37" t="s">
        <v>72</v>
      </c>
    </row>
    <row r="331" spans="2:5" x14ac:dyDescent="0.35">
      <c r="B331" s="31">
        <v>182</v>
      </c>
      <c r="C331" s="32" t="s">
        <v>376</v>
      </c>
      <c r="D331" s="33">
        <v>900330027</v>
      </c>
      <c r="E331" s="34" t="s">
        <v>72</v>
      </c>
    </row>
    <row r="332" spans="2:5" x14ac:dyDescent="0.35">
      <c r="B332" s="35">
        <v>42999</v>
      </c>
      <c r="C332" s="36" t="s">
        <v>376</v>
      </c>
      <c r="D332" s="36">
        <v>900330027</v>
      </c>
      <c r="E332" s="37" t="s">
        <v>88</v>
      </c>
    </row>
    <row r="333" spans="2:5" x14ac:dyDescent="0.35">
      <c r="B333" s="31">
        <v>392</v>
      </c>
      <c r="C333" s="32" t="s">
        <v>377</v>
      </c>
      <c r="D333" s="33">
        <v>800000750</v>
      </c>
      <c r="E333" s="34" t="s">
        <v>116</v>
      </c>
    </row>
    <row r="334" spans="2:5" x14ac:dyDescent="0.35">
      <c r="B334" s="35">
        <v>234273</v>
      </c>
      <c r="C334" s="36" t="s">
        <v>378</v>
      </c>
      <c r="D334" s="36">
        <v>900140614</v>
      </c>
      <c r="E334" s="37" t="s">
        <v>116</v>
      </c>
    </row>
    <row r="335" spans="2:5" x14ac:dyDescent="0.35">
      <c r="B335" s="31">
        <v>234368</v>
      </c>
      <c r="C335" s="32" t="s">
        <v>379</v>
      </c>
      <c r="D335" s="33">
        <v>890906119</v>
      </c>
      <c r="E335" s="34" t="s">
        <v>75</v>
      </c>
    </row>
    <row r="336" spans="2:5" x14ac:dyDescent="0.35">
      <c r="B336" s="35">
        <v>249</v>
      </c>
      <c r="C336" s="36" t="s">
        <v>380</v>
      </c>
      <c r="D336" s="36">
        <v>860515802</v>
      </c>
      <c r="E336" s="37" t="s">
        <v>72</v>
      </c>
    </row>
    <row r="337" spans="2:5" x14ac:dyDescent="0.35">
      <c r="B337" s="31">
        <v>234556</v>
      </c>
      <c r="C337" s="32" t="s">
        <v>381</v>
      </c>
      <c r="D337" s="33">
        <v>900190923</v>
      </c>
      <c r="E337" s="34" t="s">
        <v>75</v>
      </c>
    </row>
    <row r="338" spans="2:5" x14ac:dyDescent="0.35">
      <c r="B338" s="35">
        <v>369</v>
      </c>
      <c r="C338" s="36" t="s">
        <v>382</v>
      </c>
      <c r="D338" s="36">
        <v>890903939</v>
      </c>
      <c r="E338" s="37" t="s">
        <v>75</v>
      </c>
    </row>
    <row r="339" spans="2:5" x14ac:dyDescent="0.35">
      <c r="B339" s="31">
        <v>234369</v>
      </c>
      <c r="C339" s="32" t="s">
        <v>383</v>
      </c>
      <c r="D339" s="33">
        <v>900520112</v>
      </c>
      <c r="E339" s="34" t="s">
        <v>75</v>
      </c>
    </row>
    <row r="340" spans="2:5" x14ac:dyDescent="0.35">
      <c r="B340" s="35">
        <v>234527</v>
      </c>
      <c r="C340" s="36" t="s">
        <v>384</v>
      </c>
      <c r="D340" s="36">
        <v>891400308</v>
      </c>
      <c r="E340" s="37" t="s">
        <v>75</v>
      </c>
    </row>
    <row r="341" spans="2:5" x14ac:dyDescent="0.35">
      <c r="B341" s="31">
        <v>234443</v>
      </c>
      <c r="C341" s="32" t="s">
        <v>385</v>
      </c>
      <c r="D341" s="33">
        <v>890903711</v>
      </c>
      <c r="E341" s="34" t="s">
        <v>75</v>
      </c>
    </row>
    <row r="342" spans="2:5" x14ac:dyDescent="0.35">
      <c r="B342" s="35">
        <v>234551</v>
      </c>
      <c r="C342" s="36" t="s">
        <v>386</v>
      </c>
      <c r="D342" s="36">
        <v>800000946</v>
      </c>
      <c r="E342" s="37" t="s">
        <v>75</v>
      </c>
    </row>
    <row r="343" spans="2:5" x14ac:dyDescent="0.35">
      <c r="B343" s="31">
        <v>234400</v>
      </c>
      <c r="C343" s="32" t="s">
        <v>387</v>
      </c>
      <c r="D343" s="33">
        <v>890804199</v>
      </c>
      <c r="E343" s="34" t="s">
        <v>75</v>
      </c>
    </row>
    <row r="344" spans="2:5" x14ac:dyDescent="0.35">
      <c r="B344" s="35">
        <v>234574</v>
      </c>
      <c r="C344" s="36" t="s">
        <v>388</v>
      </c>
      <c r="D344" s="36">
        <v>860017055</v>
      </c>
      <c r="E344" s="37" t="s">
        <v>75</v>
      </c>
    </row>
    <row r="345" spans="2:5" x14ac:dyDescent="0.35">
      <c r="B345" s="31">
        <v>261</v>
      </c>
      <c r="C345" s="32" t="s">
        <v>389</v>
      </c>
      <c r="D345" s="33">
        <v>890900161</v>
      </c>
      <c r="E345" s="34" t="s">
        <v>75</v>
      </c>
    </row>
    <row r="346" spans="2:5" x14ac:dyDescent="0.35">
      <c r="B346" s="35">
        <v>234399</v>
      </c>
      <c r="C346" s="36" t="s">
        <v>390</v>
      </c>
      <c r="D346" s="36">
        <v>860042141</v>
      </c>
      <c r="E346" s="37" t="s">
        <v>75</v>
      </c>
    </row>
    <row r="347" spans="2:5" x14ac:dyDescent="0.35">
      <c r="B347" s="31">
        <v>218</v>
      </c>
      <c r="C347" s="32" t="s">
        <v>391</v>
      </c>
      <c r="D347" s="33">
        <v>800149537</v>
      </c>
      <c r="E347" s="34" t="s">
        <v>110</v>
      </c>
    </row>
    <row r="348" spans="2:5" x14ac:dyDescent="0.35">
      <c r="B348" s="35">
        <v>286</v>
      </c>
      <c r="C348" s="36" t="s">
        <v>392</v>
      </c>
      <c r="D348" s="36">
        <v>804014818</v>
      </c>
      <c r="E348" s="37" t="s">
        <v>72</v>
      </c>
    </row>
    <row r="349" spans="2:5" x14ac:dyDescent="0.35">
      <c r="B349" s="31">
        <v>213</v>
      </c>
      <c r="C349" s="32" t="s">
        <v>393</v>
      </c>
      <c r="D349" s="33">
        <v>890105526</v>
      </c>
      <c r="E349" s="34" t="s">
        <v>125</v>
      </c>
    </row>
    <row r="350" spans="2:5" x14ac:dyDescent="0.35">
      <c r="B350" s="35">
        <v>234629</v>
      </c>
      <c r="C350" s="36" t="s">
        <v>393</v>
      </c>
      <c r="D350" s="36">
        <v>890105526</v>
      </c>
      <c r="E350" s="37" t="s">
        <v>75</v>
      </c>
    </row>
    <row r="351" spans="2:5" x14ac:dyDescent="0.35">
      <c r="B351" s="31">
        <v>193</v>
      </c>
      <c r="C351" s="32" t="s">
        <v>394</v>
      </c>
      <c r="D351" s="33">
        <v>800226766</v>
      </c>
      <c r="E351" s="34" t="s">
        <v>125</v>
      </c>
    </row>
    <row r="352" spans="2:5" x14ac:dyDescent="0.35">
      <c r="B352" s="35">
        <v>234682</v>
      </c>
      <c r="C352" s="36" t="s">
        <v>394</v>
      </c>
      <c r="D352" s="36">
        <v>800226766</v>
      </c>
      <c r="E352" s="37" t="s">
        <v>75</v>
      </c>
    </row>
    <row r="353" spans="2:5" x14ac:dyDescent="0.35">
      <c r="B353" s="31">
        <v>214</v>
      </c>
      <c r="C353" s="32" t="s">
        <v>395</v>
      </c>
      <c r="D353" s="33">
        <v>800170118</v>
      </c>
      <c r="E353" s="34" t="s">
        <v>125</v>
      </c>
    </row>
    <row r="354" spans="2:5" x14ac:dyDescent="0.35">
      <c r="B354" s="35">
        <v>225</v>
      </c>
      <c r="C354" s="36" t="s">
        <v>396</v>
      </c>
      <c r="D354" s="36">
        <v>804013578</v>
      </c>
      <c r="E354" s="37" t="s">
        <v>72</v>
      </c>
    </row>
    <row r="355" spans="2:5" x14ac:dyDescent="0.35">
      <c r="B355" s="31">
        <v>234404</v>
      </c>
      <c r="C355" s="32" t="s">
        <v>397</v>
      </c>
      <c r="D355" s="33">
        <v>860002067</v>
      </c>
      <c r="E355" s="34" t="s">
        <v>75</v>
      </c>
    </row>
    <row r="356" spans="2:5" x14ac:dyDescent="0.35">
      <c r="B356" s="35">
        <v>234561</v>
      </c>
      <c r="C356" s="36" t="s">
        <v>398</v>
      </c>
      <c r="D356" s="36">
        <v>900251415</v>
      </c>
      <c r="E356" s="37" t="s">
        <v>75</v>
      </c>
    </row>
    <row r="357" spans="2:5" x14ac:dyDescent="0.35">
      <c r="B357" s="31">
        <v>234348</v>
      </c>
      <c r="C357" s="32" t="s">
        <v>399</v>
      </c>
      <c r="D357" s="33">
        <v>800012375</v>
      </c>
      <c r="E357" s="34" t="s">
        <v>75</v>
      </c>
    </row>
    <row r="358" spans="2:5" x14ac:dyDescent="0.35">
      <c r="B358" s="35">
        <v>234408</v>
      </c>
      <c r="C358" s="36" t="s">
        <v>400</v>
      </c>
      <c r="D358" s="36">
        <v>72309561</v>
      </c>
      <c r="E358" s="37" t="s">
        <v>75</v>
      </c>
    </row>
    <row r="359" spans="2:5" x14ac:dyDescent="0.35">
      <c r="B359" s="31">
        <v>234282</v>
      </c>
      <c r="C359" s="32" t="s">
        <v>401</v>
      </c>
      <c r="D359" s="33">
        <v>900652188</v>
      </c>
      <c r="E359" s="34" t="s">
        <v>72</v>
      </c>
    </row>
    <row r="360" spans="2:5" x14ac:dyDescent="0.35">
      <c r="B360" s="35">
        <v>273</v>
      </c>
      <c r="C360" s="36" t="s">
        <v>402</v>
      </c>
      <c r="D360" s="36">
        <v>900112515</v>
      </c>
      <c r="E360" s="37" t="s">
        <v>75</v>
      </c>
    </row>
    <row r="361" spans="2:5" x14ac:dyDescent="0.35">
      <c r="B361" s="31">
        <v>234588</v>
      </c>
      <c r="C361" s="32" t="s">
        <v>403</v>
      </c>
      <c r="D361" s="33">
        <v>860025792</v>
      </c>
      <c r="E361" s="34" t="s">
        <v>75</v>
      </c>
    </row>
    <row r="362" spans="2:5" x14ac:dyDescent="0.35">
      <c r="B362" s="35">
        <v>234402</v>
      </c>
      <c r="C362" s="36" t="s">
        <v>404</v>
      </c>
      <c r="D362" s="36">
        <v>890307671</v>
      </c>
      <c r="E362" s="37" t="s">
        <v>75</v>
      </c>
    </row>
    <row r="363" spans="2:5" x14ac:dyDescent="0.35">
      <c r="B363" s="31">
        <v>234438</v>
      </c>
      <c r="C363" s="32" t="s">
        <v>405</v>
      </c>
      <c r="D363" s="33">
        <v>901241386</v>
      </c>
      <c r="E363" s="34" t="s">
        <v>75</v>
      </c>
    </row>
    <row r="364" spans="2:5" x14ac:dyDescent="0.35">
      <c r="B364" s="35">
        <v>234289</v>
      </c>
      <c r="C364" s="36" t="s">
        <v>406</v>
      </c>
      <c r="D364" s="36">
        <v>890942987</v>
      </c>
      <c r="E364" s="37" t="s">
        <v>75</v>
      </c>
    </row>
    <row r="365" spans="2:5" x14ac:dyDescent="0.35">
      <c r="B365" s="31">
        <v>234428</v>
      </c>
      <c r="C365" s="32" t="s">
        <v>407</v>
      </c>
      <c r="D365" s="33">
        <v>800149460</v>
      </c>
      <c r="E365" s="34" t="s">
        <v>75</v>
      </c>
    </row>
    <row r="366" spans="2:5" x14ac:dyDescent="0.35">
      <c r="B366" s="35">
        <v>234435</v>
      </c>
      <c r="C366" s="36" t="s">
        <v>408</v>
      </c>
      <c r="D366" s="36">
        <v>900651290</v>
      </c>
      <c r="E366" s="37" t="s">
        <v>75</v>
      </c>
    </row>
    <row r="367" spans="2:5" x14ac:dyDescent="0.35">
      <c r="B367" s="31">
        <v>402</v>
      </c>
      <c r="C367" s="32" t="s">
        <v>409</v>
      </c>
      <c r="D367" s="33">
        <v>800206930</v>
      </c>
      <c r="E367" s="34" t="s">
        <v>116</v>
      </c>
    </row>
    <row r="368" spans="2:5" x14ac:dyDescent="0.35">
      <c r="B368" s="35">
        <v>234700</v>
      </c>
      <c r="C368" s="36" t="s">
        <v>410</v>
      </c>
      <c r="D368" s="36">
        <v>900867653</v>
      </c>
      <c r="E368" s="37" t="s">
        <v>75</v>
      </c>
    </row>
    <row r="369" spans="2:5" x14ac:dyDescent="0.35">
      <c r="B369" s="31">
        <v>234678</v>
      </c>
      <c r="C369" s="32" t="s">
        <v>411</v>
      </c>
      <c r="D369" s="33">
        <v>901200248</v>
      </c>
      <c r="E369" s="34" t="s">
        <v>72</v>
      </c>
    </row>
    <row r="370" spans="2:5" x14ac:dyDescent="0.35">
      <c r="B370" s="35">
        <v>234671</v>
      </c>
      <c r="C370" s="36" t="s">
        <v>411</v>
      </c>
      <c r="D370" s="36">
        <v>901200248</v>
      </c>
      <c r="E370" s="37" t="s">
        <v>110</v>
      </c>
    </row>
    <row r="371" spans="2:5" x14ac:dyDescent="0.35">
      <c r="B371" s="31">
        <v>234362</v>
      </c>
      <c r="C371" s="32" t="s">
        <v>412</v>
      </c>
      <c r="D371" s="33">
        <v>900330073</v>
      </c>
      <c r="E371" s="34" t="s">
        <v>75</v>
      </c>
    </row>
    <row r="372" spans="2:5" x14ac:dyDescent="0.35">
      <c r="B372" s="35">
        <v>185</v>
      </c>
      <c r="C372" s="36" t="s">
        <v>413</v>
      </c>
      <c r="D372" s="36">
        <v>800072556</v>
      </c>
      <c r="E372" s="37" t="s">
        <v>75</v>
      </c>
    </row>
    <row r="373" spans="2:5" x14ac:dyDescent="0.35">
      <c r="B373" s="31">
        <v>234529</v>
      </c>
      <c r="C373" s="32" t="s">
        <v>414</v>
      </c>
      <c r="D373" s="33">
        <v>890101272</v>
      </c>
      <c r="E373" s="34" t="s">
        <v>75</v>
      </c>
    </row>
    <row r="374" spans="2:5" x14ac:dyDescent="0.35">
      <c r="B374" s="35">
        <v>234287</v>
      </c>
      <c r="C374" s="36" t="s">
        <v>415</v>
      </c>
      <c r="D374" s="36">
        <v>890926628</v>
      </c>
      <c r="E374" s="37" t="s">
        <v>75</v>
      </c>
    </row>
    <row r="375" spans="2:5" x14ac:dyDescent="0.35">
      <c r="B375" s="31">
        <v>234630</v>
      </c>
      <c r="C375" s="32" t="s">
        <v>416</v>
      </c>
      <c r="D375" s="33">
        <v>900791121</v>
      </c>
      <c r="E375" s="34" t="s">
        <v>75</v>
      </c>
    </row>
    <row r="376" spans="2:5" x14ac:dyDescent="0.35">
      <c r="B376" s="35">
        <v>384</v>
      </c>
      <c r="C376" s="36" t="s">
        <v>417</v>
      </c>
      <c r="D376" s="36">
        <v>809012699</v>
      </c>
      <c r="E376" s="37" t="s">
        <v>72</v>
      </c>
    </row>
    <row r="377" spans="2:5" x14ac:dyDescent="0.35">
      <c r="B377" s="31">
        <v>281</v>
      </c>
      <c r="C377" s="32" t="s">
        <v>418</v>
      </c>
      <c r="D377" s="33">
        <v>813009626</v>
      </c>
      <c r="E377" s="34" t="s">
        <v>72</v>
      </c>
    </row>
    <row r="378" spans="2:5" x14ac:dyDescent="0.35">
      <c r="B378" s="35">
        <v>234472</v>
      </c>
      <c r="C378" s="36" t="s">
        <v>419</v>
      </c>
      <c r="D378" s="36">
        <v>890333023</v>
      </c>
      <c r="E378" s="37" t="s">
        <v>75</v>
      </c>
    </row>
    <row r="379" spans="2:5" x14ac:dyDescent="0.35">
      <c r="B379" s="31">
        <v>400</v>
      </c>
      <c r="C379" s="32" t="s">
        <v>420</v>
      </c>
      <c r="D379" s="33">
        <v>860004864</v>
      </c>
      <c r="E379" s="34" t="s">
        <v>116</v>
      </c>
    </row>
    <row r="380" spans="2:5" x14ac:dyDescent="0.35">
      <c r="B380" s="35">
        <v>234398</v>
      </c>
      <c r="C380" s="36" t="s">
        <v>421</v>
      </c>
      <c r="D380" s="36">
        <v>900348657</v>
      </c>
      <c r="E380" s="37" t="s">
        <v>75</v>
      </c>
    </row>
    <row r="381" spans="2:5" x14ac:dyDescent="0.35">
      <c r="B381" s="31">
        <v>111443</v>
      </c>
      <c r="C381" s="32" t="s">
        <v>422</v>
      </c>
      <c r="D381" s="33">
        <v>901008978</v>
      </c>
      <c r="E381" s="34" t="s">
        <v>72</v>
      </c>
    </row>
    <row r="382" spans="2:5" x14ac:dyDescent="0.35">
      <c r="B382" s="35">
        <v>781</v>
      </c>
      <c r="C382" s="36" t="s">
        <v>423</v>
      </c>
      <c r="D382" s="36">
        <v>900842344</v>
      </c>
      <c r="E382" s="37" t="s">
        <v>72</v>
      </c>
    </row>
    <row r="383" spans="2:5" x14ac:dyDescent="0.35">
      <c r="B383" s="31">
        <v>234545</v>
      </c>
      <c r="C383" s="32" t="s">
        <v>424</v>
      </c>
      <c r="D383" s="33">
        <v>811022981</v>
      </c>
      <c r="E383" s="34" t="s">
        <v>75</v>
      </c>
    </row>
    <row r="384" spans="2:5" x14ac:dyDescent="0.35">
      <c r="B384" s="35">
        <v>234561</v>
      </c>
      <c r="C384" s="36" t="s">
        <v>425</v>
      </c>
      <c r="D384" s="36">
        <v>900251415</v>
      </c>
      <c r="E384" s="37" t="s">
        <v>201</v>
      </c>
    </row>
    <row r="385" spans="2:5" x14ac:dyDescent="0.35">
      <c r="B385" s="31">
        <v>234639</v>
      </c>
      <c r="C385" s="32" t="s">
        <v>426</v>
      </c>
      <c r="D385" s="33">
        <v>901458456</v>
      </c>
      <c r="E385" s="34" t="s">
        <v>72</v>
      </c>
    </row>
    <row r="386" spans="2:5" x14ac:dyDescent="0.35">
      <c r="B386" s="35">
        <v>234570</v>
      </c>
      <c r="C386" s="36" t="s">
        <v>427</v>
      </c>
      <c r="D386" s="36">
        <v>890900291</v>
      </c>
      <c r="E386" s="37" t="s">
        <v>75</v>
      </c>
    </row>
    <row r="387" spans="2:5" x14ac:dyDescent="0.35">
      <c r="B387" s="31">
        <v>234244</v>
      </c>
      <c r="C387" s="32" t="s">
        <v>428</v>
      </c>
      <c r="D387" s="33">
        <v>900403943</v>
      </c>
      <c r="E387" s="34" t="s">
        <v>72</v>
      </c>
    </row>
    <row r="388" spans="2:5" x14ac:dyDescent="0.35">
      <c r="B388" s="35">
        <v>234654</v>
      </c>
      <c r="C388" s="36" t="s">
        <v>429</v>
      </c>
      <c r="D388" s="36">
        <v>901077397</v>
      </c>
      <c r="E388" s="37" t="s">
        <v>125</v>
      </c>
    </row>
    <row r="389" spans="2:5" x14ac:dyDescent="0.35">
      <c r="B389" s="31">
        <v>234728</v>
      </c>
      <c r="C389" s="32" t="s">
        <v>430</v>
      </c>
      <c r="D389" s="33">
        <v>900026174</v>
      </c>
      <c r="E389" s="34" t="s">
        <v>201</v>
      </c>
    </row>
    <row r="390" spans="2:5" x14ac:dyDescent="0.35">
      <c r="B390" s="35">
        <v>234587</v>
      </c>
      <c r="C390" s="36" t="s">
        <v>431</v>
      </c>
      <c r="D390" s="36">
        <v>890800718</v>
      </c>
      <c r="E390" s="37" t="s">
        <v>75</v>
      </c>
    </row>
    <row r="391" spans="2:5" x14ac:dyDescent="0.35">
      <c r="B391" s="31">
        <v>234518</v>
      </c>
      <c r="C391" s="32" t="s">
        <v>432</v>
      </c>
      <c r="D391" s="33">
        <v>900312037</v>
      </c>
      <c r="E391" s="34" t="s">
        <v>75</v>
      </c>
    </row>
    <row r="392" spans="2:5" x14ac:dyDescent="0.35">
      <c r="B392" s="35">
        <v>234709</v>
      </c>
      <c r="C392" s="36" t="s">
        <v>433</v>
      </c>
      <c r="D392" s="36">
        <v>900150248</v>
      </c>
      <c r="E392" s="37" t="s">
        <v>72</v>
      </c>
    </row>
    <row r="393" spans="2:5" x14ac:dyDescent="0.35">
      <c r="B393" s="31">
        <v>234725</v>
      </c>
      <c r="C393" s="32" t="s">
        <v>433</v>
      </c>
      <c r="D393" s="33">
        <v>900150248</v>
      </c>
      <c r="E393" s="34" t="s">
        <v>88</v>
      </c>
    </row>
    <row r="394" spans="2:5" x14ac:dyDescent="0.35">
      <c r="B394" s="35">
        <v>235</v>
      </c>
      <c r="C394" s="36" t="s">
        <v>434</v>
      </c>
      <c r="D394" s="36">
        <v>830510717</v>
      </c>
      <c r="E394" s="37" t="s">
        <v>72</v>
      </c>
    </row>
    <row r="395" spans="2:5" x14ac:dyDescent="0.35">
      <c r="B395" s="31">
        <v>394</v>
      </c>
      <c r="C395" s="32" t="s">
        <v>435</v>
      </c>
      <c r="D395" s="33">
        <v>900466858</v>
      </c>
      <c r="E395" s="34" t="s">
        <v>72</v>
      </c>
    </row>
    <row r="396" spans="2:5" x14ac:dyDescent="0.35">
      <c r="B396" s="35">
        <v>395</v>
      </c>
      <c r="C396" s="36" t="s">
        <v>435</v>
      </c>
      <c r="D396" s="36">
        <v>900466858</v>
      </c>
      <c r="E396" s="37" t="s">
        <v>110</v>
      </c>
    </row>
    <row r="397" spans="2:5" x14ac:dyDescent="0.35">
      <c r="B397" s="31">
        <v>85973</v>
      </c>
      <c r="C397" s="32" t="s">
        <v>436</v>
      </c>
      <c r="D397" s="33">
        <v>830023853</v>
      </c>
      <c r="E397" s="34" t="s">
        <v>75</v>
      </c>
    </row>
    <row r="398" spans="2:5" x14ac:dyDescent="0.35">
      <c r="B398" s="35">
        <v>191</v>
      </c>
      <c r="C398" s="36" t="s">
        <v>437</v>
      </c>
      <c r="D398" s="36">
        <v>890400869</v>
      </c>
      <c r="E398" s="37" t="s">
        <v>72</v>
      </c>
    </row>
    <row r="399" spans="2:5" x14ac:dyDescent="0.35">
      <c r="B399" s="31">
        <v>234708</v>
      </c>
      <c r="C399" s="32" t="s">
        <v>437</v>
      </c>
      <c r="D399" s="33">
        <v>890400869</v>
      </c>
      <c r="E399" s="34" t="s">
        <v>88</v>
      </c>
    </row>
    <row r="400" spans="2:5" x14ac:dyDescent="0.35">
      <c r="B400" s="35">
        <v>234640</v>
      </c>
      <c r="C400" s="36" t="s">
        <v>438</v>
      </c>
      <c r="D400" s="36">
        <v>901056458</v>
      </c>
      <c r="E400" s="37" t="s">
        <v>72</v>
      </c>
    </row>
    <row r="401" spans="2:5" x14ac:dyDescent="0.35">
      <c r="B401" s="31">
        <v>234414</v>
      </c>
      <c r="C401" s="32" t="s">
        <v>439</v>
      </c>
      <c r="D401" s="33">
        <v>860000006</v>
      </c>
      <c r="E401" s="34" t="s">
        <v>75</v>
      </c>
    </row>
    <row r="402" spans="2:5" x14ac:dyDescent="0.35">
      <c r="B402" s="35">
        <v>234510</v>
      </c>
      <c r="C402" s="36" t="s">
        <v>440</v>
      </c>
      <c r="D402" s="36">
        <v>800011987</v>
      </c>
      <c r="E402" s="37" t="s">
        <v>75</v>
      </c>
    </row>
    <row r="403" spans="2:5" x14ac:dyDescent="0.35">
      <c r="B403" s="31">
        <v>234732</v>
      </c>
      <c r="C403" s="32" t="s">
        <v>441</v>
      </c>
      <c r="D403" s="33">
        <v>901429776</v>
      </c>
      <c r="E403" s="34" t="s">
        <v>75</v>
      </c>
    </row>
    <row r="404" spans="2:5" x14ac:dyDescent="0.35">
      <c r="B404" s="35">
        <v>234544</v>
      </c>
      <c r="C404" s="36" t="s">
        <v>442</v>
      </c>
      <c r="D404" s="36">
        <v>819002433</v>
      </c>
      <c r="E404" s="37" t="s">
        <v>75</v>
      </c>
    </row>
    <row r="405" spans="2:5" x14ac:dyDescent="0.35">
      <c r="B405" s="31">
        <v>234528</v>
      </c>
      <c r="C405" s="32" t="s">
        <v>443</v>
      </c>
      <c r="D405" s="33">
        <v>890701886</v>
      </c>
      <c r="E405" s="34" t="s">
        <v>75</v>
      </c>
    </row>
    <row r="406" spans="2:5" x14ac:dyDescent="0.35">
      <c r="B406" s="35">
        <v>234669</v>
      </c>
      <c r="C406" s="36" t="s">
        <v>444</v>
      </c>
      <c r="D406" s="36">
        <v>901069576</v>
      </c>
      <c r="E406" s="37" t="s">
        <v>110</v>
      </c>
    </row>
    <row r="407" spans="2:5" x14ac:dyDescent="0.35">
      <c r="B407" s="31">
        <v>234696</v>
      </c>
      <c r="C407" s="32" t="s">
        <v>444</v>
      </c>
      <c r="D407" s="33">
        <v>901069576</v>
      </c>
      <c r="E407" s="34" t="s">
        <v>72</v>
      </c>
    </row>
    <row r="408" spans="2:5" x14ac:dyDescent="0.35">
      <c r="B408" s="35">
        <v>234669</v>
      </c>
      <c r="C408" s="36" t="s">
        <v>444</v>
      </c>
      <c r="D408" s="36">
        <v>901069576</v>
      </c>
      <c r="E408" s="37" t="s">
        <v>75</v>
      </c>
    </row>
    <row r="409" spans="2:5" x14ac:dyDescent="0.35">
      <c r="B409" s="31">
        <v>399</v>
      </c>
      <c r="C409" s="32" t="s">
        <v>445</v>
      </c>
      <c r="D409" s="33">
        <v>900637368</v>
      </c>
      <c r="E409" s="34" t="s">
        <v>110</v>
      </c>
    </row>
    <row r="410" spans="2:5" x14ac:dyDescent="0.35">
      <c r="B410" s="35">
        <v>234757</v>
      </c>
      <c r="C410" s="36" t="s">
        <v>445</v>
      </c>
      <c r="D410" s="36">
        <v>900637368</v>
      </c>
      <c r="E410" s="37" t="s">
        <v>72</v>
      </c>
    </row>
    <row r="411" spans="2:5" x14ac:dyDescent="0.35">
      <c r="B411" s="31">
        <v>243</v>
      </c>
      <c r="C411" s="32" t="s">
        <v>446</v>
      </c>
      <c r="D411" s="33">
        <v>800245746</v>
      </c>
      <c r="E411" s="34" t="s">
        <v>72</v>
      </c>
    </row>
    <row r="412" spans="2:5" x14ac:dyDescent="0.35">
      <c r="B412" s="35">
        <v>242</v>
      </c>
      <c r="C412" s="36" t="s">
        <v>446</v>
      </c>
      <c r="D412" s="36">
        <v>800245746</v>
      </c>
      <c r="E412" s="37" t="s">
        <v>110</v>
      </c>
    </row>
    <row r="413" spans="2:5" x14ac:dyDescent="0.35">
      <c r="B413" s="31">
        <v>234595</v>
      </c>
      <c r="C413" s="32" t="s">
        <v>447</v>
      </c>
      <c r="D413" s="33">
        <v>806005008</v>
      </c>
      <c r="E413" s="34" t="s">
        <v>72</v>
      </c>
    </row>
    <row r="414" spans="2:5" x14ac:dyDescent="0.35">
      <c r="B414" s="35">
        <v>278</v>
      </c>
      <c r="C414" s="36" t="s">
        <v>447</v>
      </c>
      <c r="D414" s="36">
        <v>806005008</v>
      </c>
      <c r="E414" s="37" t="s">
        <v>110</v>
      </c>
    </row>
    <row r="415" spans="2:5" x14ac:dyDescent="0.35">
      <c r="B415" s="31">
        <v>178</v>
      </c>
      <c r="C415" s="32" t="s">
        <v>448</v>
      </c>
      <c r="D415" s="33">
        <v>800253702</v>
      </c>
      <c r="E415" s="34" t="s">
        <v>72</v>
      </c>
    </row>
    <row r="416" spans="2:5" x14ac:dyDescent="0.35">
      <c r="B416" s="35">
        <v>177</v>
      </c>
      <c r="C416" s="36" t="s">
        <v>448</v>
      </c>
      <c r="D416" s="36">
        <v>800253702</v>
      </c>
      <c r="E416" s="37" t="s">
        <v>110</v>
      </c>
    </row>
    <row r="417" spans="2:5" x14ac:dyDescent="0.35">
      <c r="B417" s="31">
        <v>234702</v>
      </c>
      <c r="C417" s="32" t="s">
        <v>449</v>
      </c>
      <c r="D417" s="33">
        <v>900334431</v>
      </c>
      <c r="E417" s="34" t="s">
        <v>72</v>
      </c>
    </row>
    <row r="418" spans="2:5" x14ac:dyDescent="0.35">
      <c r="B418" s="35">
        <v>483</v>
      </c>
      <c r="C418" s="36" t="s">
        <v>450</v>
      </c>
      <c r="D418" s="36">
        <v>830058506</v>
      </c>
      <c r="E418" s="37" t="s">
        <v>110</v>
      </c>
    </row>
    <row r="419" spans="2:5" x14ac:dyDescent="0.35">
      <c r="B419" s="31">
        <v>385</v>
      </c>
      <c r="C419" s="32" t="s">
        <v>451</v>
      </c>
      <c r="D419" s="33">
        <v>830129277</v>
      </c>
      <c r="E419" s="34" t="s">
        <v>110</v>
      </c>
    </row>
    <row r="420" spans="2:5" x14ac:dyDescent="0.35">
      <c r="B420" s="35">
        <v>776</v>
      </c>
      <c r="C420" s="36" t="s">
        <v>452</v>
      </c>
      <c r="D420" s="36">
        <v>900433032</v>
      </c>
      <c r="E420" s="37" t="s">
        <v>72</v>
      </c>
    </row>
    <row r="421" spans="2:5" x14ac:dyDescent="0.35">
      <c r="B421" s="31">
        <v>234390</v>
      </c>
      <c r="C421" s="32" t="s">
        <v>453</v>
      </c>
      <c r="D421" s="33">
        <v>860001965</v>
      </c>
      <c r="E421" s="34" t="s">
        <v>75</v>
      </c>
    </row>
    <row r="422" spans="2:5" x14ac:dyDescent="0.35">
      <c r="B422" s="35">
        <v>234338</v>
      </c>
      <c r="C422" s="36" t="s">
        <v>454</v>
      </c>
      <c r="D422" s="36">
        <v>860525814</v>
      </c>
      <c r="E422" s="37" t="s">
        <v>75</v>
      </c>
    </row>
    <row r="423" spans="2:5" x14ac:dyDescent="0.35">
      <c r="B423" s="31">
        <v>234497</v>
      </c>
      <c r="C423" s="32" t="s">
        <v>455</v>
      </c>
      <c r="D423" s="33">
        <v>900116872</v>
      </c>
      <c r="E423" s="34" t="s">
        <v>75</v>
      </c>
    </row>
    <row r="424" spans="2:5" x14ac:dyDescent="0.35">
      <c r="B424" s="35">
        <v>234598</v>
      </c>
      <c r="C424" s="36" t="s">
        <v>456</v>
      </c>
      <c r="D424" s="36">
        <v>900045238</v>
      </c>
      <c r="E424" s="37" t="s">
        <v>75</v>
      </c>
    </row>
    <row r="425" spans="2:5" x14ac:dyDescent="0.35">
      <c r="B425" s="31">
        <v>234715</v>
      </c>
      <c r="C425" s="32" t="s">
        <v>457</v>
      </c>
      <c r="D425" s="33">
        <v>830007705</v>
      </c>
      <c r="E425" s="34" t="s">
        <v>72</v>
      </c>
    </row>
    <row r="426" spans="2:5" x14ac:dyDescent="0.35">
      <c r="B426" s="35">
        <v>234716</v>
      </c>
      <c r="C426" s="36" t="s">
        <v>457</v>
      </c>
      <c r="D426" s="36">
        <v>830007705</v>
      </c>
      <c r="E426" s="37" t="s">
        <v>88</v>
      </c>
    </row>
    <row r="427" spans="2:5" x14ac:dyDescent="0.35">
      <c r="B427" s="31">
        <v>234602</v>
      </c>
      <c r="C427" s="32" t="s">
        <v>458</v>
      </c>
      <c r="D427" s="33">
        <v>900646156</v>
      </c>
      <c r="E427" s="34" t="s">
        <v>72</v>
      </c>
    </row>
    <row r="428" spans="2:5" x14ac:dyDescent="0.35">
      <c r="B428" s="35">
        <v>211</v>
      </c>
      <c r="C428" s="36" t="s">
        <v>459</v>
      </c>
      <c r="D428" s="36">
        <v>805010599</v>
      </c>
      <c r="E428" s="37" t="s">
        <v>125</v>
      </c>
    </row>
    <row r="429" spans="2:5" x14ac:dyDescent="0.35">
      <c r="B429" s="31">
        <v>228</v>
      </c>
      <c r="C429" s="32" t="s">
        <v>460</v>
      </c>
      <c r="D429" s="33">
        <v>900134459</v>
      </c>
      <c r="E429" s="34" t="s">
        <v>125</v>
      </c>
    </row>
    <row r="430" spans="2:5" x14ac:dyDescent="0.35">
      <c r="B430" s="35">
        <v>234650</v>
      </c>
      <c r="C430" s="36" t="s">
        <v>460</v>
      </c>
      <c r="D430" s="36">
        <v>900134459</v>
      </c>
      <c r="E430" s="37" t="s">
        <v>75</v>
      </c>
    </row>
    <row r="431" spans="2:5" x14ac:dyDescent="0.35">
      <c r="B431" s="31">
        <v>205</v>
      </c>
      <c r="C431" s="32" t="s">
        <v>461</v>
      </c>
      <c r="D431" s="33">
        <v>800215347</v>
      </c>
      <c r="E431" s="34" t="s">
        <v>125</v>
      </c>
    </row>
    <row r="432" spans="2:5" x14ac:dyDescent="0.35">
      <c r="B432" s="35">
        <v>234723</v>
      </c>
      <c r="C432" s="36" t="s">
        <v>461</v>
      </c>
      <c r="D432" s="36">
        <v>800215347</v>
      </c>
      <c r="E432" s="37" t="s">
        <v>201</v>
      </c>
    </row>
    <row r="433" spans="2:5" x14ac:dyDescent="0.35">
      <c r="B433" s="31">
        <v>234691</v>
      </c>
      <c r="C433" s="32" t="s">
        <v>462</v>
      </c>
      <c r="D433" s="33">
        <v>900901591</v>
      </c>
      <c r="E433" s="34" t="s">
        <v>72</v>
      </c>
    </row>
    <row r="434" spans="2:5" x14ac:dyDescent="0.35">
      <c r="B434" s="35">
        <v>234737</v>
      </c>
      <c r="C434" s="36" t="s">
        <v>463</v>
      </c>
      <c r="D434" s="36">
        <v>901902367</v>
      </c>
      <c r="E434" s="37" t="s">
        <v>125</v>
      </c>
    </row>
    <row r="435" spans="2:5" x14ac:dyDescent="0.35">
      <c r="B435" s="31">
        <v>199</v>
      </c>
      <c r="C435" s="32" t="s">
        <v>464</v>
      </c>
      <c r="D435" s="33">
        <v>900028111</v>
      </c>
      <c r="E435" s="34" t="s">
        <v>72</v>
      </c>
    </row>
    <row r="436" spans="2:5" x14ac:dyDescent="0.35">
      <c r="B436" s="35">
        <v>380</v>
      </c>
      <c r="C436" s="36" t="s">
        <v>465</v>
      </c>
      <c r="D436" s="36">
        <v>830058558</v>
      </c>
      <c r="E436" s="37" t="s">
        <v>72</v>
      </c>
    </row>
    <row r="437" spans="2:5" x14ac:dyDescent="0.35">
      <c r="B437" s="31">
        <v>234492</v>
      </c>
      <c r="C437" s="32" t="s">
        <v>466</v>
      </c>
      <c r="D437" s="33">
        <v>860002518</v>
      </c>
      <c r="E437" s="34" t="s">
        <v>75</v>
      </c>
    </row>
    <row r="438" spans="2:5" x14ac:dyDescent="0.35">
      <c r="B438" s="35">
        <v>234504</v>
      </c>
      <c r="C438" s="36" t="s">
        <v>467</v>
      </c>
      <c r="D438" s="36">
        <v>900361697</v>
      </c>
      <c r="E438" s="37" t="s">
        <v>75</v>
      </c>
    </row>
    <row r="439" spans="2:5" x14ac:dyDescent="0.35">
      <c r="B439" s="31">
        <v>183</v>
      </c>
      <c r="C439" s="32" t="s">
        <v>468</v>
      </c>
      <c r="D439" s="33">
        <v>800007813</v>
      </c>
      <c r="E439" s="34" t="s">
        <v>72</v>
      </c>
    </row>
    <row r="440" spans="2:5" x14ac:dyDescent="0.35">
      <c r="B440" s="35">
        <v>234681</v>
      </c>
      <c r="C440" s="36" t="s">
        <v>469</v>
      </c>
      <c r="D440" s="36">
        <v>900225341</v>
      </c>
      <c r="E440" s="37" t="s">
        <v>75</v>
      </c>
    </row>
    <row r="441" spans="2:5" x14ac:dyDescent="0.35">
      <c r="B441" s="31">
        <v>234272</v>
      </c>
      <c r="C441" s="32" t="s">
        <v>470</v>
      </c>
      <c r="D441" s="33">
        <v>900039770</v>
      </c>
      <c r="E441" s="34" t="s">
        <v>72</v>
      </c>
    </row>
    <row r="442" spans="2:5" x14ac:dyDescent="0.35">
      <c r="B442" s="35">
        <v>234322</v>
      </c>
      <c r="C442" s="36" t="s">
        <v>471</v>
      </c>
      <c r="D442" s="36">
        <v>900331322</v>
      </c>
      <c r="E442" s="37" t="s">
        <v>116</v>
      </c>
    </row>
    <row r="443" spans="2:5" x14ac:dyDescent="0.35">
      <c r="B443" s="31">
        <v>234675</v>
      </c>
      <c r="C443" s="32" t="s">
        <v>472</v>
      </c>
      <c r="D443" s="33">
        <v>900666756</v>
      </c>
      <c r="E443" s="34" t="s">
        <v>72</v>
      </c>
    </row>
    <row r="444" spans="2:5" x14ac:dyDescent="0.35">
      <c r="B444" s="35">
        <v>234694</v>
      </c>
      <c r="C444" s="36" t="s">
        <v>473</v>
      </c>
      <c r="D444" s="36">
        <v>901783455</v>
      </c>
      <c r="E444" s="37" t="s">
        <v>72</v>
      </c>
    </row>
    <row r="445" spans="2:5" x14ac:dyDescent="0.35">
      <c r="B445" s="31">
        <v>179</v>
      </c>
      <c r="C445" s="32" t="s">
        <v>474</v>
      </c>
      <c r="D445" s="33">
        <v>900305404</v>
      </c>
      <c r="E445" s="34" t="s">
        <v>72</v>
      </c>
    </row>
    <row r="446" spans="2:5" x14ac:dyDescent="0.35">
      <c r="B446" s="35">
        <v>234707</v>
      </c>
      <c r="C446" s="36" t="s">
        <v>474</v>
      </c>
      <c r="D446" s="36">
        <v>900305404</v>
      </c>
      <c r="E446" s="37" t="s">
        <v>88</v>
      </c>
    </row>
    <row r="447" spans="2:5" x14ac:dyDescent="0.35">
      <c r="B447" s="31">
        <v>409</v>
      </c>
      <c r="C447" s="32" t="s">
        <v>475</v>
      </c>
      <c r="D447" s="33">
        <v>830013746</v>
      </c>
      <c r="E447" s="34" t="s">
        <v>116</v>
      </c>
    </row>
    <row r="448" spans="2:5" x14ac:dyDescent="0.35">
      <c r="B448" s="35">
        <v>219</v>
      </c>
      <c r="C448" s="36" t="s">
        <v>476</v>
      </c>
      <c r="D448" s="36">
        <v>860006333</v>
      </c>
      <c r="E448" s="37" t="s">
        <v>75</v>
      </c>
    </row>
    <row r="449" spans="2:5" x14ac:dyDescent="0.35">
      <c r="B449" s="31">
        <v>234615</v>
      </c>
      <c r="C449" s="32" t="s">
        <v>477</v>
      </c>
      <c r="D449" s="33">
        <v>900522263</v>
      </c>
      <c r="E449" s="34" t="s">
        <v>72</v>
      </c>
    </row>
    <row r="450" spans="2:5" x14ac:dyDescent="0.35">
      <c r="B450" s="35">
        <v>234722</v>
      </c>
      <c r="C450" s="36" t="s">
        <v>478</v>
      </c>
      <c r="D450" s="36">
        <v>901079460</v>
      </c>
      <c r="E450" s="37" t="s">
        <v>201</v>
      </c>
    </row>
    <row r="451" spans="2:5" x14ac:dyDescent="0.35">
      <c r="B451" s="31">
        <v>234485</v>
      </c>
      <c r="C451" s="32" t="s">
        <v>479</v>
      </c>
      <c r="D451" s="33">
        <v>900246196</v>
      </c>
      <c r="E451" s="34" t="s">
        <v>75</v>
      </c>
    </row>
  </sheetData>
  <mergeCells count="1">
    <mergeCell ref="B5:E5"/>
  </mergeCells>
  <pageMargins left="0.7" right="0.7" top="0.75" bottom="0.75" header="0.3" footer="0.3"/>
  <pageSetup orientation="portrait" r:id="rId1"/>
  <headerFooter>
    <oddFooter>&amp;C_x000D_&amp;1#&amp;"Calibri"&amp;6&amp;K000000 ECP-INFORMACION PUBLICA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CFC44-5424-4521-B350-C34309AF254A}">
  <dimension ref="B1:F45"/>
  <sheetViews>
    <sheetView showGridLines="0" tabSelected="1" topLeftCell="A6" zoomScale="85" zoomScaleNormal="85" workbookViewId="0">
      <selection activeCell="C16" sqref="C16"/>
    </sheetView>
  </sheetViews>
  <sheetFormatPr baseColWidth="10" defaultColWidth="10.81640625" defaultRowHeight="13.5" x14ac:dyDescent="0.3"/>
  <cols>
    <col min="1" max="1" width="2.54296875" style="39" customWidth="1"/>
    <col min="2" max="5" width="24.26953125" style="39" customWidth="1"/>
    <col min="6" max="6" width="24.453125" style="39" customWidth="1"/>
    <col min="7" max="7" width="22.54296875" style="39" customWidth="1"/>
    <col min="8" max="16384" width="10.81640625" style="39"/>
  </cols>
  <sheetData>
    <row r="1" spans="2:6" ht="14" thickBot="1" x14ac:dyDescent="0.35"/>
    <row r="2" spans="2:6" ht="20.5" customHeight="1" x14ac:dyDescent="0.3">
      <c r="B2" s="40"/>
      <c r="C2" s="56" t="s">
        <v>480</v>
      </c>
      <c r="D2" s="56"/>
      <c r="E2" s="57"/>
      <c r="F2" s="40"/>
    </row>
    <row r="3" spans="2:6" ht="17.5" customHeight="1" thickBot="1" x14ac:dyDescent="0.35">
      <c r="B3" s="41"/>
      <c r="C3" s="58" t="s">
        <v>481</v>
      </c>
      <c r="D3" s="58"/>
      <c r="E3" s="59"/>
      <c r="F3" s="41"/>
    </row>
    <row r="4" spans="2:6" ht="31.5" customHeight="1" thickBot="1" x14ac:dyDescent="0.35">
      <c r="B4" s="41"/>
      <c r="C4" s="60" t="s">
        <v>482</v>
      </c>
      <c r="D4" s="60"/>
      <c r="E4" s="61"/>
      <c r="F4" s="41"/>
    </row>
    <row r="5" spans="2:6" ht="13.5" customHeight="1" thickBot="1" x14ac:dyDescent="0.35">
      <c r="B5" s="41"/>
      <c r="C5" s="62" t="s">
        <v>483</v>
      </c>
      <c r="D5" s="62"/>
      <c r="E5" s="63"/>
      <c r="F5" s="41"/>
    </row>
    <row r="6" spans="2:6" ht="16.5" customHeight="1" thickBot="1" x14ac:dyDescent="0.35">
      <c r="B6" s="42"/>
      <c r="C6" s="64" t="s">
        <v>484</v>
      </c>
      <c r="D6" s="60"/>
      <c r="E6" s="61"/>
      <c r="F6" s="42"/>
    </row>
    <row r="8" spans="2:6" x14ac:dyDescent="0.3">
      <c r="B8" s="39" t="s">
        <v>485</v>
      </c>
    </row>
    <row r="9" spans="2:6" x14ac:dyDescent="0.3">
      <c r="B9" s="39" t="s">
        <v>486</v>
      </c>
    </row>
    <row r="10" spans="2:6" ht="30.65" customHeight="1" x14ac:dyDescent="0.3">
      <c r="B10" s="65" t="s">
        <v>487</v>
      </c>
      <c r="C10" s="65"/>
      <c r="D10" s="65"/>
      <c r="E10" s="65"/>
      <c r="F10" s="65"/>
    </row>
    <row r="11" spans="2:6" ht="12.65" customHeight="1" x14ac:dyDescent="0.3">
      <c r="B11" s="65"/>
      <c r="C11" s="65"/>
      <c r="D11" s="65"/>
      <c r="E11" s="65"/>
      <c r="F11" s="65"/>
    </row>
    <row r="13" spans="2:6" ht="23.15" customHeight="1" x14ac:dyDescent="0.3">
      <c r="B13" s="43" t="s">
        <v>488</v>
      </c>
      <c r="C13" s="53"/>
      <c r="D13" s="54"/>
      <c r="E13" s="54"/>
      <c r="F13" s="55"/>
    </row>
    <row r="14" spans="2:6" x14ac:dyDescent="0.3">
      <c r="B14" s="44"/>
      <c r="C14" s="44"/>
    </row>
    <row r="15" spans="2:6" x14ac:dyDescent="0.3">
      <c r="B15" s="18" t="s">
        <v>489</v>
      </c>
      <c r="C15" s="18" t="s">
        <v>490</v>
      </c>
      <c r="D15" s="18" t="s">
        <v>491</v>
      </c>
      <c r="E15" s="18" t="s">
        <v>492</v>
      </c>
      <c r="F15" s="18" t="s">
        <v>21</v>
      </c>
    </row>
    <row r="16" spans="2:6" x14ac:dyDescent="0.3">
      <c r="B16" s="22"/>
      <c r="C16" s="22"/>
      <c r="D16" s="22"/>
      <c r="E16" s="22"/>
      <c r="F16" s="22"/>
    </row>
    <row r="17" spans="2:6" x14ac:dyDescent="0.3">
      <c r="B17" s="22"/>
      <c r="C17" s="22"/>
      <c r="D17" s="22"/>
      <c r="E17" s="22"/>
      <c r="F17" s="22"/>
    </row>
    <row r="18" spans="2:6" x14ac:dyDescent="0.3">
      <c r="B18" s="22"/>
      <c r="C18" s="22"/>
      <c r="D18" s="22"/>
      <c r="E18" s="22"/>
      <c r="F18" s="22"/>
    </row>
    <row r="19" spans="2:6" x14ac:dyDescent="0.3">
      <c r="B19" s="22"/>
      <c r="C19" s="22"/>
      <c r="D19" s="22"/>
      <c r="E19" s="22"/>
      <c r="F19" s="22"/>
    </row>
    <row r="20" spans="2:6" x14ac:dyDescent="0.3">
      <c r="B20" s="22"/>
      <c r="C20" s="22"/>
      <c r="D20" s="22"/>
      <c r="E20" s="22"/>
      <c r="F20" s="22"/>
    </row>
    <row r="21" spans="2:6" x14ac:dyDescent="0.3">
      <c r="B21" s="22"/>
      <c r="C21" s="22"/>
      <c r="D21" s="22"/>
      <c r="E21" s="22"/>
      <c r="F21" s="22"/>
    </row>
    <row r="22" spans="2:6" x14ac:dyDescent="0.3">
      <c r="B22" s="22"/>
      <c r="C22" s="22"/>
      <c r="D22" s="22"/>
      <c r="E22" s="22"/>
      <c r="F22" s="22"/>
    </row>
    <row r="23" spans="2:6" x14ac:dyDescent="0.3">
      <c r="B23" s="22"/>
      <c r="C23" s="22"/>
      <c r="D23" s="22"/>
      <c r="E23" s="22"/>
      <c r="F23" s="22"/>
    </row>
    <row r="24" spans="2:6" x14ac:dyDescent="0.3">
      <c r="B24" s="22"/>
      <c r="C24" s="22"/>
      <c r="D24" s="22"/>
      <c r="E24" s="22"/>
      <c r="F24" s="22"/>
    </row>
    <row r="25" spans="2:6" x14ac:dyDescent="0.3">
      <c r="B25" s="22"/>
      <c r="C25" s="22"/>
      <c r="D25" s="22"/>
      <c r="E25" s="22"/>
      <c r="F25" s="22"/>
    </row>
    <row r="26" spans="2:6" x14ac:dyDescent="0.3">
      <c r="B26" s="22"/>
      <c r="C26" s="22"/>
      <c r="D26" s="22"/>
      <c r="E26" s="22"/>
      <c r="F26" s="22"/>
    </row>
    <row r="27" spans="2:6" x14ac:dyDescent="0.3">
      <c r="B27" s="22"/>
      <c r="C27" s="22"/>
      <c r="D27" s="22"/>
      <c r="E27" s="22"/>
      <c r="F27" s="22"/>
    </row>
    <row r="28" spans="2:6" x14ac:dyDescent="0.3">
      <c r="B28" s="22"/>
      <c r="C28" s="22"/>
      <c r="D28" s="22"/>
      <c r="E28" s="22"/>
      <c r="F28" s="22"/>
    </row>
    <row r="29" spans="2:6" x14ac:dyDescent="0.3">
      <c r="B29" s="22"/>
      <c r="C29" s="22"/>
      <c r="D29" s="22"/>
      <c r="E29" s="22"/>
      <c r="F29" s="22"/>
    </row>
    <row r="30" spans="2:6" x14ac:dyDescent="0.3">
      <c r="B30" s="22"/>
      <c r="C30" s="22"/>
      <c r="D30" s="22"/>
      <c r="E30" s="22"/>
      <c r="F30" s="22"/>
    </row>
    <row r="31" spans="2:6" x14ac:dyDescent="0.3">
      <c r="B31" s="22"/>
      <c r="C31" s="22"/>
      <c r="D31" s="22"/>
      <c r="E31" s="22"/>
      <c r="F31" s="22"/>
    </row>
    <row r="32" spans="2:6" x14ac:dyDescent="0.3">
      <c r="B32" s="22"/>
      <c r="C32" s="22"/>
      <c r="D32" s="22"/>
      <c r="E32" s="22"/>
      <c r="F32" s="22"/>
    </row>
    <row r="33" spans="2:6" x14ac:dyDescent="0.3">
      <c r="B33" s="22"/>
      <c r="C33" s="22"/>
      <c r="D33" s="22"/>
      <c r="E33" s="22"/>
      <c r="F33" s="22"/>
    </row>
    <row r="34" spans="2:6" x14ac:dyDescent="0.3">
      <c r="B34" s="22"/>
      <c r="C34" s="22"/>
      <c r="D34" s="22"/>
      <c r="E34" s="22"/>
      <c r="F34" s="22"/>
    </row>
    <row r="35" spans="2:6" x14ac:dyDescent="0.3">
      <c r="B35" s="22"/>
      <c r="C35" s="22"/>
      <c r="D35" s="22"/>
      <c r="E35" s="22"/>
      <c r="F35" s="22"/>
    </row>
    <row r="39" spans="2:6" x14ac:dyDescent="0.3">
      <c r="B39" s="45"/>
    </row>
    <row r="42" spans="2:6" x14ac:dyDescent="0.3">
      <c r="B42" s="45"/>
      <c r="C42" s="46"/>
    </row>
    <row r="43" spans="2:6" x14ac:dyDescent="0.3">
      <c r="B43" s="52"/>
      <c r="C43" s="52"/>
    </row>
    <row r="44" spans="2:6" x14ac:dyDescent="0.3">
      <c r="B44" s="45"/>
      <c r="C44" s="46"/>
    </row>
    <row r="45" spans="2:6" x14ac:dyDescent="0.3">
      <c r="B45" s="47"/>
      <c r="C45" s="46"/>
    </row>
  </sheetData>
  <sheetProtection algorithmName="SHA-512" hashValue="lX5qmMjFPA8wLJISwA+CdFsUS4/7i1jdTpXzdEPIYGIZyDYKLDZODlCMfijLRF5JIdJJcIADdD0gKgzCJjXTNA==" saltValue="QZw8N/4lB2d2X1swVlD4xQ==" spinCount="100000" sheet="1" insertRows="0"/>
  <mergeCells count="8">
    <mergeCell ref="B43:C43"/>
    <mergeCell ref="C13:F13"/>
    <mergeCell ref="C2:E2"/>
    <mergeCell ref="C3:E3"/>
    <mergeCell ref="C4:E4"/>
    <mergeCell ref="C5:E5"/>
    <mergeCell ref="C6:E6"/>
    <mergeCell ref="B10:F11"/>
  </mergeCells>
  <phoneticPr fontId="4" type="noConversion"/>
  <dataValidations count="6">
    <dataValidation type="list" allowBlank="1" showInputMessage="1" showErrorMessage="1" sqref="C13:F13" xr:uid="{E03D83E1-0F50-4955-9E30-1711BA033144}">
      <formula1>Clientes</formula1>
    </dataValidation>
    <dataValidation type="list" allowBlank="1" showInputMessage="1" showErrorMessage="1" sqref="B16:B35" xr:uid="{5ED319EB-A783-48EB-B65E-1AE65AFEFC89}">
      <formula1>Producto</formula1>
    </dataValidation>
    <dataValidation type="list" allowBlank="1" showInputMessage="1" showErrorMessage="1" sqref="E16:E35" xr:uid="{D4D0ADF1-89B8-435B-A203-B913B6ECA486}">
      <formula1>Mercado</formula1>
    </dataValidation>
    <dataValidation type="list" allowBlank="1" showInputMessage="1" showErrorMessage="1" sqref="F16:F35" xr:uid="{DC69EF4E-3D89-49BF-A881-2C6A76122DC5}">
      <formula1>INDIRECT($E16)</formula1>
    </dataValidation>
    <dataValidation type="whole" allowBlank="1" showInputMessage="1" showErrorMessage="1" sqref="D16:D35" xr:uid="{D29FAE45-5533-46F2-8343-68CDE5964950}">
      <formula1>0</formula1>
      <formula2>1000000</formula2>
    </dataValidation>
    <dataValidation type="list" allowBlank="1" showInputMessage="1" showErrorMessage="1" sqref="C16:C35" xr:uid="{7D290DE5-F082-498C-93C1-B214CAE2721C}">
      <formula1>Fuente</formula1>
    </dataValidation>
  </dataValidations>
  <pageMargins left="0.7" right="0.7" top="0.75" bottom="0.75" header="0.3" footer="0.3"/>
  <pageSetup orientation="portrait" verticalDpi="597" r:id="rId1"/>
  <headerFooter>
    <oddFooter>&amp;C_x000D_&amp;1#&amp;"Calibri"&amp;6&amp;K000000 ECP-INFORMACION PUBLICA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BD6B-98C9-4974-92D8-6358B0EAE511}">
  <dimension ref="A1:H11"/>
  <sheetViews>
    <sheetView workbookViewId="0">
      <selection activeCell="C11" sqref="C11"/>
    </sheetView>
  </sheetViews>
  <sheetFormatPr baseColWidth="10" defaultColWidth="11.453125" defaultRowHeight="14.5" x14ac:dyDescent="0.35"/>
  <cols>
    <col min="1" max="5" width="23.1796875" customWidth="1"/>
    <col min="7" max="7" width="14.1796875" bestFit="1" customWidth="1"/>
    <col min="8" max="8" width="14.453125" customWidth="1"/>
  </cols>
  <sheetData>
    <row r="1" spans="1:8" x14ac:dyDescent="0.35">
      <c r="A1" s="18" t="s">
        <v>493</v>
      </c>
      <c r="B1" s="48"/>
    </row>
    <row r="3" spans="1:8" x14ac:dyDescent="0.35">
      <c r="A3" s="20" t="s">
        <v>489</v>
      </c>
      <c r="B3" s="49" t="s">
        <v>490</v>
      </c>
      <c r="C3" s="20" t="s">
        <v>494</v>
      </c>
      <c r="D3" s="20" t="s">
        <v>492</v>
      </c>
      <c r="E3" s="20" t="s">
        <v>21</v>
      </c>
      <c r="G3" s="20" t="s">
        <v>495</v>
      </c>
      <c r="H3" s="20" t="s">
        <v>496</v>
      </c>
    </row>
    <row r="4" spans="1:8" x14ac:dyDescent="0.35">
      <c r="A4">
        <v>1</v>
      </c>
      <c r="B4" t="s">
        <v>497</v>
      </c>
      <c r="C4">
        <v>3</v>
      </c>
      <c r="D4" t="s">
        <v>495</v>
      </c>
      <c r="E4" s="19" t="s">
        <v>40</v>
      </c>
      <c r="G4" t="s">
        <v>40</v>
      </c>
      <c r="H4" t="s">
        <v>40</v>
      </c>
    </row>
    <row r="5" spans="1:8" x14ac:dyDescent="0.35">
      <c r="A5">
        <v>2</v>
      </c>
      <c r="C5">
        <v>5</v>
      </c>
      <c r="D5" t="s">
        <v>496</v>
      </c>
      <c r="E5" s="19" t="s">
        <v>498</v>
      </c>
      <c r="G5" t="s">
        <v>30</v>
      </c>
      <c r="H5" t="s">
        <v>498</v>
      </c>
    </row>
    <row r="6" spans="1:8" x14ac:dyDescent="0.35">
      <c r="A6">
        <v>3</v>
      </c>
      <c r="C6">
        <v>6</v>
      </c>
      <c r="E6" s="19" t="s">
        <v>499</v>
      </c>
      <c r="G6" t="s">
        <v>500</v>
      </c>
      <c r="H6" t="s">
        <v>499</v>
      </c>
    </row>
    <row r="7" spans="1:8" x14ac:dyDescent="0.35">
      <c r="E7" s="19" t="s">
        <v>501</v>
      </c>
      <c r="G7" s="21"/>
      <c r="H7" t="s">
        <v>501</v>
      </c>
    </row>
    <row r="8" spans="1:8" x14ac:dyDescent="0.35">
      <c r="E8" s="19" t="s">
        <v>30</v>
      </c>
      <c r="H8" t="s">
        <v>30</v>
      </c>
    </row>
    <row r="9" spans="1:8" x14ac:dyDescent="0.35">
      <c r="E9" s="19" t="s">
        <v>502</v>
      </c>
      <c r="H9" t="s">
        <v>502</v>
      </c>
    </row>
    <row r="10" spans="1:8" x14ac:dyDescent="0.35">
      <c r="E10" s="19" t="s">
        <v>503</v>
      </c>
      <c r="G10" s="21"/>
      <c r="H10" t="s">
        <v>503</v>
      </c>
    </row>
    <row r="11" spans="1:8" x14ac:dyDescent="0.35">
      <c r="E11" s="19" t="s">
        <v>500</v>
      </c>
      <c r="H11" t="s">
        <v>504</v>
      </c>
    </row>
  </sheetData>
  <sortState xmlns:xlrd2="http://schemas.microsoft.com/office/spreadsheetml/2017/richdata2" ref="E4:E11">
    <sortCondition ref="E4:E11"/>
  </sortState>
  <pageMargins left="0.7" right="0.7" top="0.75" bottom="0.75" header="0.3" footer="0.3"/>
  <headerFooter>
    <oddFooter>&amp;C_x000D_&amp;1#&amp;"Calibri"&amp;6&amp;K000000 ECP-INFORMACION PUBLICA</oddFooter>
  </headerFooter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C780A5479EDC4D82ECF135FCD337D6" ma:contentTypeVersion="3" ma:contentTypeDescription="Crear nuevo documento." ma:contentTypeScope="" ma:versionID="b874bab32576d33b193408cce62af430">
  <xsd:schema xmlns:xsd="http://www.w3.org/2001/XMLSchema" xmlns:xs="http://www.w3.org/2001/XMLSchema" xmlns:p="http://schemas.microsoft.com/office/2006/metadata/properties" xmlns:ns2="673c9247-e3aa-4b93-8114-fefd6587bbee" targetNamespace="http://schemas.microsoft.com/office/2006/metadata/properties" ma:root="true" ma:fieldsID="3b09bd2170b91efcecebc47ccfe7a010" ns2:_="">
    <xsd:import namespace="673c9247-e3aa-4b93-8114-fefd6587b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c9247-e3aa-4b93-8114-fefd6587b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548FA9-AF94-419B-B7C0-0E4FC43CE3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55A77-D96E-43C9-A46A-E51305DFD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c9247-e3aa-4b93-8114-fefd6587b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7F9D90-D58F-416F-8118-D0AF1883A884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cdac03a7-e156-4c4b-b35d-d580a54520fa}" enabled="1" method="Privileged" siteId="{5b6f6241-9a57-4be4-8e50-1dfa72e79a57}" removed="0"/>
  <clbl:label id="{e6dda216-a899-4ab6-ba29-0dda5f7b7a74}" enabled="1" method="Privileged" siteId="{a4305987-cf78-4f93-9d64-bf18af6539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OPERADORES</vt:lpstr>
      <vt:lpstr>Comercialización Sirius</vt:lpstr>
      <vt:lpstr>Hoja1</vt:lpstr>
      <vt:lpstr>Clientes</vt:lpstr>
      <vt:lpstr>Dem_Esencial</vt:lpstr>
      <vt:lpstr>Dem_No_Esencial</vt:lpstr>
      <vt:lpstr>Duración</vt:lpstr>
      <vt:lpstr>Fuente</vt:lpstr>
      <vt:lpstr>Mercado</vt:lpstr>
      <vt:lpstr>mtz</vt:lpstr>
      <vt:lpstr>mtz_Operadores</vt:lpstr>
      <vt:lpstr>NA</vt:lpstr>
      <vt:lpstr>No_Regulado</vt:lpstr>
      <vt:lpstr>Noregulado</vt:lpstr>
      <vt:lpstr>PE</vt:lpstr>
      <vt:lpstr>Producto</vt:lpstr>
      <vt:lpstr>Regasificado</vt:lpstr>
      <vt:lpstr>Regulado</vt:lpstr>
      <vt:lpstr>Sector</vt:lpstr>
      <vt:lpstr>Si_No</vt:lpstr>
      <vt:lpstr>Tipo_Demanda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Moreno Altahona</dc:creator>
  <cp:keywords/>
  <dc:description/>
  <cp:lastModifiedBy>Walter Marino Ramirez Ceron</cp:lastModifiedBy>
  <cp:revision/>
  <dcterms:created xsi:type="dcterms:W3CDTF">2025-05-28T21:34:03Z</dcterms:created>
  <dcterms:modified xsi:type="dcterms:W3CDTF">2025-12-05T15:37:29Z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0x0101006FC780A5479EDC4D82ECF135FCD337D6</vt:lpwstr>
  </property>
</Properties>
</file>